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financijski izvještaj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8" i="4" l="1"/>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5" i="9"/>
  <c r="E344"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20" i="9"/>
  <c r="H20" i="9"/>
  <c r="G174" i="9"/>
  <c r="E174" i="9" s="1"/>
  <c r="B174" i="9" s="1"/>
  <c r="E20" i="9" l="1"/>
  <c r="B20" i="9" s="1"/>
  <c r="K1480" i="9"/>
  <c r="G343" i="9"/>
  <c r="E343" i="9" s="1"/>
  <c r="B343" i="9" s="1"/>
  <c r="I38" i="3"/>
  <c r="C1621" i="1"/>
  <c r="G342" i="9"/>
  <c r="E342" i="9" s="1"/>
  <c r="F141" i="6"/>
  <c r="H30" i="3"/>
  <c r="C1537" i="1"/>
  <c r="G347" i="9"/>
  <c r="E347"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418" i="1" l="1"/>
  <c r="G418" i="1"/>
  <c r="F425" i="4"/>
  <c r="C420" i="1"/>
  <c r="D646" i="4"/>
  <c r="F644" i="4"/>
  <c r="C638" i="1"/>
  <c r="H297" i="1"/>
  <c r="G297" i="1"/>
  <c r="E646" i="4"/>
  <c r="D638" i="1"/>
  <c r="H417" i="1"/>
  <c r="G417" i="1"/>
  <c r="F424" i="4"/>
  <c r="C419" i="1"/>
  <c r="D645" i="4"/>
  <c r="F643" i="4"/>
  <c r="C637" i="1"/>
  <c r="E645" i="4"/>
  <c r="D637" i="1"/>
  <c r="H296" i="1"/>
  <c r="G296" i="1"/>
  <c r="E298" i="9"/>
  <c r="I8" i="3" s="1"/>
  <c r="B347" i="9"/>
  <c r="E346" i="9"/>
  <c r="H1537" i="1"/>
  <c r="G1537" i="1"/>
  <c r="H9" i="3"/>
  <c r="B342" i="9"/>
  <c r="E341"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19" i="3"/>
  <c r="C644" i="1"/>
  <c r="I19" i="3"/>
  <c r="D644" i="1"/>
  <c r="G297" i="9"/>
  <c r="E297" i="9" s="1"/>
  <c r="B297" i="9" s="1"/>
  <c r="H639" i="1"/>
  <c r="G639" i="1"/>
  <c r="F649" i="4"/>
  <c r="H18" i="3"/>
  <c r="C643" i="1"/>
  <c r="I18" i="3"/>
  <c r="D643" i="1"/>
  <c r="H643" i="1" l="1"/>
  <c r="G643" i="1"/>
  <c r="H7" i="3"/>
  <c r="H644" i="1"/>
  <c r="G644" i="1"/>
  <c r="J3" i="9" l="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<sst xmlns="http://schemas.openxmlformats.org/spreadsheetml/2006/main" count="4719" uniqueCount="3650">
  <si>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</si>
  <si>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</si>
  <si>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</si>
  <si>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</si>
  <si>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</si>
  <si>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</si>
  <si>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</si>
  <si>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</si>
  <si>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</si>
  <si>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</si>
  <si>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</si>
  <si>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</si>
  <si>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</si>
  <si>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</si>
  <si>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</si>
  <si>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</si>
  <si>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</si>
  <si>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</si>
  <si>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</si>
  <si>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</si>
  <si>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</si>
  <si>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</si>
  <si>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</si>
  <si>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</si>
  <si>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</si>
  <si>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</si>
  <si>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</si>
  <si>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</si>
  <si>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</si>
  <si>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</si>
  <si>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</si>
  <si>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</si>
  <si>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</si>
  <si>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</si>
  <si>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</si>
  <si>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</si>
  <si>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</si>
  <si>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</si>
  <si>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</si>
  <si>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</si>
  <si>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</si>
  <si>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</si>
  <si>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</si>
  <si>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</si>
  <si>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</si>
  <si>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</si>
  <si>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</si>
  <si>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</si>
  <si>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</si>
  <si>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</si>
  <si>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</si>
  <si>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</si>
  <si>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</si>
  <si>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</si>
  <si>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</si>
  <si>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15227 - O.Š. ANTE KOVAČIĆA,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</si>
  <si>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</si>
  <si>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</si>
  <si>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</si>
  <si>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</si>
  <si>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</si>
  <si>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</si>
  <si>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</si>
  <si>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</si>
  <si>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</si>
  <si>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</si>
  <si>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</si>
  <si>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</si>
  <si>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</si>
  <si>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</si>
  <si>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</si>
  <si>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</si>
  <si>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</si>
  <si>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</si>
  <si>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</si>
  <si>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</si>
  <si>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</si>
  <si>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</si>
  <si>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</si>
  <si>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</si>
  <si>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</si>
  <si>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</si>
  <si>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</si>
  <si>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</si>
  <si>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</si>
  <si>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</si>
  <si>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</si>
  <si>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</si>
  <si>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</si>
  <si>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</si>
  <si>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</si>
  <si>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</si>
  <si>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</si>
  <si>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</si>
  <si>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</si>
  <si>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</si>
  <si>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</si>
  <si>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</si>
  <si>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</si>
  <si>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</si>
  <si>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</si>
  <si>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</si>
  <si>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</si>
  <si>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</si>
  <si>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</si>
  <si>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</si>
  <si>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</si>
  <si>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</si>
  <si>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</si>
  <si>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</si>
  <si>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</si>
  <si>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</si>
  <si>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</si>
  <si>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</si>
  <si>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</si>
  <si>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</si>
  <si>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</si>
  <si>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</si>
  <si>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</si>
  <si>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</si>
  <si>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</si>
  <si>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</si>
  <si>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</si>
  <si>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</si>
  <si>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</si>
  <si>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</si>
  <si>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</si>
  <si>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</si>
  <si>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</si>
  <si>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</si>
  <si>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</si>
  <si>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</si>
  <si>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</si>
  <si>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</si>
  <si>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</si>
  <si>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</si>
  <si>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</si>
  <si>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</si>
  <si>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</si>
  <si>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</si>
  <si>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</si>
  <si>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</si>
  <si>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</si>
  <si>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</si>
  <si>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</si>
  <si>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</si>
  <si>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</si>
  <si>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</si>
  <si>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</si>
  <si>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</si>
  <si>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</si>
  <si>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</si>
  <si>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</si>
  <si>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</si>
  <si>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</si>
  <si>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</si>
  <si>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</si>
  <si>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</si>
  <si>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</si>
  <si>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</si>
  <si>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</si>
  <si>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</si>
  <si>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</si>
  <si>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</si>
  <si>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</si>
  <si>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</si>
  <si>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</si>
  <si>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</si>
  <si>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</si>
  <si>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</si>
  <si>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</si>
  <si>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</si>
  <si>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</si>
  <si>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</si>
  <si>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</si>
  <si>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</si>
  <si>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</si>
  <si>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</si>
  <si>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</si>
  <si>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</si>
  <si>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</si>
  <si>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</si>
  <si>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</si>
  <si>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</si>
  <si>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</si>
  <si>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</si>
  <si>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</si>
  <si>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</si>
  <si>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</si>
  <si>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</si>
  <si>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</si>
  <si>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</si>
  <si>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</si>
  <si>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</si>
  <si>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</si>
  <si>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</si>
  <si>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</si>
  <si>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</si>
  <si>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</si>
  <si>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</si>
  <si>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</si>
  <si>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</si>
  <si>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</si>
  <si>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</si>
  <si>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</si>
  <si>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</si>
  <si>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</si>
  <si>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</si>
  <si>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</si>
  <si>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</si>
  <si>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</si>
  <si>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</si>
  <si>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</si>
  <si>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</si>
  <si>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</si>
  <si>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</si>
  <si>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</si>
  <si>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</si>
  <si>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</si>
  <si>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</si>
  <si>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</si>
  <si>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</si>
  <si>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</si>
  <si>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</si>
  <si>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</si>
  <si>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</si>
  <si>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</si>
  <si>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</si>
  <si>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</si>
  <si>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</si>
  <si>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</si>
  <si>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</si>
  <si>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</si>
  <si>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</si>
  <si>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</si>
  <si>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</si>
  <si>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</si>
  <si>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</si>
  <si>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</si>
  <si>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</si>
  <si>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</si>
  <si>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</si>
  <si>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</si>
  <si>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</si>
  <si>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</si>
  <si>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</si>
  <si>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</si>
  <si>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</si>
  <si>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</si>
  <si>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</si>
  <si>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</si>
  <si>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</si>
  <si>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</si>
  <si>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</si>
  <si>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</si>
  <si>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</si>
  <si>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</si>
  <si>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</si>
  <si>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</si>
  <si>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</si>
  <si>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</si>
  <si>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</si>
  <si>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</si>
  <si>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</si>
  <si>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</si>
  <si>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</si>
  <si>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</si>
  <si>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</si>
  <si>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</si>
  <si>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</si>
  <si>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</si>
  <si>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</si>
  <si>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</si>
  <si>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</si>
  <si>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</si>
  <si>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</si>
  <si>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</si>
  <si>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</si>
  <si>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</si>
  <si>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</si>
  <si>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</si>
  <si>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</si>
  <si>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</si>
  <si>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</si>
  <si>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</si>
  <si>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</si>
  <si>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</si>
  <si>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</si>
  <si>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</si>
  <si>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</si>
  <si>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</si>
  <si>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</si>
  <si>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</si>
  <si>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</si>
  <si>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</si>
  <si>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</si>
  <si>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</si>
  <si>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</si>
  <si>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</si>
  <si>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</si>
  <si>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</si>
  <si>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</si>
  <si>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</si>
  <si>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</si>
  <si>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</si>
  <si>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</si>
  <si>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</si>
  <si>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</si>
  <si>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</si>
  <si>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</si>
  <si>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</si>
  <si>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</si>
  <si>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</si>
  <si>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</si>
  <si>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</si>
  <si>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</si>
  <si>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</si>
  <si>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</si>
  <si>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</si>
  <si>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</si>
  <si>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</si>
  <si>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</si>
  <si>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</si>
  <si>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</si>
  <si>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</si>
  <si>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</si>
  <si>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</si>
  <si>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</si>
  <si>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</si>
  <si>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</si>
  <si>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</si>
  <si>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</si>
  <si>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</si>
  <si>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</si>
  <si>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</si>
  <si>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</si>
  <si>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</si>
  <si>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</si>
  <si>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</si>
  <si>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</si>
  <si>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</si>
  <si>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</si>
  <si>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</si>
  <si>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</si>
  <si>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</si>
  <si>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</si>
  <si>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</si>
  <si>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</si>
  <si>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</si>
  <si>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</si>
  <si>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</si>
  <si>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</si>
  <si>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</si>
  <si>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</si>
  <si>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</si>
  <si>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</si>
  <si>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</si>
  <si>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</si>
  <si>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</si>
  <si>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</si>
  <si>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</si>
  <si>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</si>
  <si>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</si>
  <si>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</si>
  <si>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</si>
  <si>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</si>
  <si>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</si>
  <si>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</si>
  <si>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</si>
  <si>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</si>
  <si>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</si>
  <si>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</si>
  <si>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</si>
  <si>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</si>
  <si>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</si>
  <si>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</si>
  <si>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</si>
  <si>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</si>
  <si>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</si>
  <si>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</si>
  <si>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</si>
  <si>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</si>
  <si>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</si>
  <si>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</si>
  <si>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</si>
  <si>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</si>
  <si>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</si>
  <si>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</si>
  <si>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</si>
  <si>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</si>
  <si>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</si>
  <si>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</si>
  <si>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</si>
  <si>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</si>
  <si>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</si>
  <si>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</si>
  <si>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</si>
  <si>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</si>
  <si>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</si>
  <si>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</si>
  <si>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</si>
  <si>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</si>
  <si>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</si>
  <si>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</si>
  <si>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</si>
  <si>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</si>
  <si>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</si>
  <si>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</si>
  <si>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</si>
  <si>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</si>
  <si>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</si>
  <si>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</si>
  <si>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</si>
  <si>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</si>
  <si>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</si>
  <si>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</si>
  <si>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</si>
  <si>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</si>
  <si>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</si>
  <si>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</si>
  <si>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</si>
  <si>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</si>
  <si>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</si>
  <si>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</si>
  <si>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</si>
  <si>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</si>
  <si>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</si>
  <si>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</si>
  <si>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</si>
  <si>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</si>
  <si>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</si>
  <si>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</si>
  <si>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</si>
  <si>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</si>
  <si>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</si>
  <si>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</si>
  <si>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</si>
  <si>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</si>
  <si>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</si>
  <si>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</si>
  <si>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</si>
  <si>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</si>
  <si>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</si>
  <si>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</si>
  <si>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</si>
  <si>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</si>
  <si>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</si>
  <si>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</si>
  <si>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</si>
  <si>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</si>
  <si>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</si>
  <si>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</si>
  <si>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</si>
  <si>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</si>
  <si>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</si>
  <si>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</si>
  <si>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</si>
  <si>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</si>
  <si>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</si>
  <si>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</si>
  <si>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</si>
  <si>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</si>
  <si>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</si>
  <si>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</si>
  <si>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</si>
  <si>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</si>
  <si>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</si>
  <si>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</si>
  <si>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</si>
  <si>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</si>
  <si>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</si>
  <si>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</si>
  <si>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</si>
  <si>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</si>
  <si>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</si>
  <si>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</si>
  <si>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</si>
  <si>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</si>
  <si>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</si>
  <si>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</si>
  <si>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</si>
  <si>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</si>
  <si>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</si>
  <si>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</si>
  <si>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</si>
  <si>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</si>
  <si>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</si>
  <si>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</si>
  <si>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</si>
  <si>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</si>
  <si>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</si>
  <si>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</si>
  <si>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</si>
  <si>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</si>
  <si>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</si>
  <si>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</si>
  <si>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</si>
  <si>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</si>
  <si>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</si>
  <si>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</si>
  <si>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</si>
  <si>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</si>
  <si>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</si>
  <si>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</si>
  <si>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</si>
  <si>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</si>
  <si>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</si>
  <si>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</si>
  <si>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</si>
  <si>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</si>
  <si>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</si>
  <si>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</si>
  <si>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</si>
  <si>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</si>
  <si>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</si>
  <si>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</si>
  <si>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</si>
  <si>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</si>
  <si>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</si>
  <si>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</si>
  <si>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</si>
  <si>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</si>
  <si>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</si>
  <si>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</si>
  <si>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</si>
  <si>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</si>
  <si>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</si>
  <si>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</si>
  <si>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</si>
  <si>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</si>
  <si>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</si>
  <si>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</si>
  <si>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</si>
  <si>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</si>
  <si>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</si>
  <si>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</si>
  <si>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</si>
  <si>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</si>
  <si>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</si>
  <si>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</si>
  <si>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</si>
  <si>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</si>
  <si>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</si>
  <si>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</si>
  <si>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</si>
  <si>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</si>
  <si>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</si>
  <si>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</si>
  <si>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</si>
  <si>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</si>
  <si>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</si>
  <si>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</si>
  <si>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</si>
  <si>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</si>
  <si>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</si>
  <si>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</si>
  <si>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</si>
  <si>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</si>
  <si>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</si>
  <si>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</si>
  <si>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</si>
  <si>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</si>
  <si>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</si>
  <si>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</si>
  <si>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</si>
  <si>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</si>
  <si>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</si>
  <si>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</si>
  <si>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</si>
  <si>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</si>
  <si>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</si>
  <si>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</si>
  <si>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</si>
  <si>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</si>
  <si>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</si>
  <si>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</si>
  <si>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</si>
  <si>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</si>
  <si>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</si>
  <si>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</si>
  <si>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</si>
  <si>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</si>
  <si>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</si>
  <si>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</si>
  <si>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</si>
  <si>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</si>
  <si>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</si>
  <si>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</si>
  <si>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</si>
  <si>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</si>
  <si>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</si>
  <si>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</si>
  <si>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</si>
  <si>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</si>
  <si>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</si>
  <si>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</si>
  <si>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</si>
  <si>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</si>
  <si>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</si>
  <si>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</si>
  <si>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</si>
  <si>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</si>
  <si>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</si>
  <si>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</si>
  <si>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</si>
  <si>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</si>
  <si>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</si>
  <si>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</si>
  <si>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</si>
  <si>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</si>
  <si>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</si>
  <si>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</si>
  <si>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</si>
  <si>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</si>
  <si>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</si>
  <si>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</si>
  <si>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</si>
  <si>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</si>
  <si>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</si>
  <si>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</si>
  <si>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</si>
  <si>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</si>
  <si>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</si>
  <si>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</si>
  <si>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</si>
  <si>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</si>
  <si>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</si>
  <si>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</si>
  <si>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</si>
  <si>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</si>
  <si>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</si>
  <si>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</si>
  <si>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</si>
  <si>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</si>
  <si>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</si>
  <si>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</si>
  <si>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</si>
  <si>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</si>
  <si>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</si>
  <si>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</si>
  <si>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</si>
  <si>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</si>
  <si>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</si>
  <si>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</si>
  <si>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</si>
  <si>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</si>
  <si>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</si>
  <si>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</si>
  <si>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</si>
  <si>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</si>
  <si>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</si>
  <si>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</si>
  <si>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</si>
  <si>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</si>
  <si>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</si>
  <si>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</si>
  <si>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</si>
  <si>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</si>
  <si>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</si>
  <si>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</si>
  <si>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</si>
  <si>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</si>
  <si>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</si>
  <si>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</si>
  <si>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</si>
  <si>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</si>
  <si>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</si>
  <si>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</si>
  <si>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</si>
  <si>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</si>
  <si>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</si>
  <si>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</si>
  <si>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</si>
  <si>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</si>
  <si>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</si>
  <si>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</si>
  <si>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</si>
  <si>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</si>
  <si>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</si>
  <si>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</si>
  <si>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</si>
  <si>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</si>
  <si>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</si>
  <si>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</si>
  <si>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</si>
  <si>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</si>
  <si>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</si>
  <si>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</si>
  <si>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</si>
  <si>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</si>
  <si>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</si>
  <si>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</si>
  <si>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</si>
  <si>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</si>
  <si>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</si>
  <si>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</si>
  <si>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</si>
  <si>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</si>
  <si>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</si>
  <si>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</si>
  <si>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</si>
  <si>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</si>
  <si>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</si>
  <si>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</si>
  <si>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</si>
  <si>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</si>
  <si>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</si>
  <si>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</si>
  <si>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</si>
  <si>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</si>
  <si>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</si>
  <si>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</si>
  <si>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</si>
  <si>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</si>
  <si>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</si>
  <si>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</si>
  <si>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</si>
  <si>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</si>
  <si>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</si>
  <si>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</si>
  <si>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</si>
  <si>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</si>
  <si>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</si>
  <si>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</si>
  <si>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</si>
  <si>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</si>
  <si>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</si>
  <si>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</si>
  <si>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</si>
  <si>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</si>
  <si>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</si>
  <si>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</si>
  <si>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</si>
  <si>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</si>
  <si>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</si>
  <si>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</si>
  <si>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</si>
  <si>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</si>
  <si>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</si>
  <si>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</si>
  <si>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</si>
  <si>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</si>
  <si>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</si>
  <si>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</si>
  <si>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</si>
  <si>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</si>
  <si>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</si>
  <si>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</si>
  <si>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</si>
  <si>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</si>
  <si>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</si>
  <si>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</si>
  <si>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</si>
  <si>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</si>
  <si>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</si>
  <si>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</si>
  <si>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</si>
  <si>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</si>
  <si>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</si>
  <si>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</si>
  <si>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</si>
  <si>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</si>
  <si>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</si>
  <si>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</si>
  <si>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</si>
  <si>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</si>
  <si>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</si>
  <si>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</si>
  <si>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</si>
  <si>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</si>
  <si>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</si>
  <si>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</si>
  <si>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</si>
  <si>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</si>
  <si>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</si>
  <si>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</si>
  <si>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</si>
  <si>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</si>
  <si>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</si>
  <si>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</si>
  <si>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</si>
  <si>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</si>
  <si>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</si>
  <si>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</si>
  <si>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</si>
  <si>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</si>
  <si>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</si>
  <si>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</si>
  <si>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</si>
  <si>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</si>
  <si>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</si>
  <si>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</si>
  <si>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</si>
  <si>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</si>
  <si>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</si>
  <si>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</si>
  <si>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</si>
  <si>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</si>
  <si>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</si>
  <si>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</si>
  <si>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</si>
  <si>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</si>
  <si>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</si>
  <si>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</si>
  <si>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</si>
  <si>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</si>
  <si>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</si>
  <si>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</si>
  <si>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</si>
  <si>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</si>
  <si>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</si>
  <si>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</si>
  <si>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</si>
  <si>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</si>
  <si>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</si>
  <si>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</si>
  <si>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</si>
  <si>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</si>
  <si>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</si>
  <si>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</si>
  <si>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</si>
  <si>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</si>
  <si>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</si>
  <si>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</si>
  <si>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</si>
  <si>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</si>
  <si>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</si>
  <si>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</si>
  <si>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</si>
  <si>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</si>
  <si>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</si>
  <si>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</si>
  <si>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</si>
  <si>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</si>
  <si>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</si>
  <si>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</si>
  <si>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</si>
  <si>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</si>
  <si>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</si>
  <si>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</si>
  <si>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</si>
  <si>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</si>
  <si>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</si>
  <si>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</si>
  <si>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</si>
  <si>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</si>
  <si>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</si>
  <si>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</si>
  <si>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</si>
  <si>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</si>
  <si>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</si>
  <si>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</si>
  <si>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</si>
  <si>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</si>
  <si>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</si>
  <si>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</si>
  <si>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</si>
  <si>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</si>
  <si>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</si>
  <si>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</si>
  <si>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</si>
  <si>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</si>
  <si>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</si>
  <si>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</si>
  <si>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</si>
  <si>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</si>
  <si>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</si>
  <si>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</si>
  <si>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</si>
  <si>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</si>
  <si>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</si>
  <si>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</si>
  <si>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</si>
  <si>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</si>
  <si>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</si>
  <si>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</si>
  <si>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</si>
  <si>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</si>
  <si>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</si>
  <si>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</si>
  <si>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</si>
  <si>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</si>
  <si>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</si>
  <si>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</si>
  <si>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</si>
  <si>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</si>
  <si>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</si>
  <si>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</si>
  <si>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</si>
  <si>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</si>
  <si>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</si>
  <si>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</si>
  <si>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</si>
  <si>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</si>
  <si>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</si>
  <si>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</si>
  <si>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</si>
  <si>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</si>
  <si>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</si>
  <si>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</si>
  <si>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</si>
  <si>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</si>
  <si>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</si>
  <si>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</si>
  <si>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</si>
  <si>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</si>
  <si>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</si>
  <si>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</si>
  <si>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</si>
  <si>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</si>
  <si>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</si>
  <si>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</si>
  <si>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</si>
  <si>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</si>
  <si>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</si>
  <si>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</si>
  <si>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</si>
  <si>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</si>
  <si>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</si>
  <si>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</si>
  <si>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</si>
  <si>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</si>
  <si>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</si>
  <si>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</si>
  <si>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</si>
  <si>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</si>
  <si>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</si>
  <si>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</si>
  <si>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</si>
  <si>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</si>
  <si>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</si>
  <si>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</si>
  <si>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</si>
  <si>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</si>
  <si>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</si>
  <si>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</si>
  <si>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</si>
  <si>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</si>
  <si>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</si>
  <si>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</si>
  <si>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</si>
  <si>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</si>
  <si>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</si>
  <si>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</si>
  <si>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</si>
  <si>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</si>
  <si>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</si>
  <si>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</si>
  <si>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</si>
  <si>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</si>
  <si>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</si>
  <si>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</si>
  <si>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</si>
  <si>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</si>
  <si>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</si>
  <si>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</si>
  <si>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</si>
  <si>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</si>
  <si>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</si>
  <si>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</si>
  <si>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</si>
  <si>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</si>
  <si>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</si>
  <si>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</si>
  <si>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</si>
  <si>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</si>
  <si>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</si>
  <si>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</si>
  <si>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</si>
  <si>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</si>
  <si>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</si>
  <si>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</si>
  <si>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</si>
  <si>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</si>
  <si>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</si>
  <si>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</si>
  <si>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</si>
  <si>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</si>
  <si>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</si>
  <si>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</si>
  <si>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</si>
  <si>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</si>
  <si>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</si>
  <si>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</si>
  <si>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</si>
  <si>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</si>
  <si>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</si>
  <si>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</si>
  <si>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</si>
  <si>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</si>
  <si>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</si>
  <si>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</si>
  <si>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</si>
  <si>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</si>
  <si>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</si>
  <si>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</si>
  <si>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</si>
  <si>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</si>
  <si>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</si>
  <si>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</si>
  <si>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</si>
  <si>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</si>
  <si>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</si>
  <si>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</si>
  <si>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</si>
  <si>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</si>
  <si>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</si>
  <si>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</si>
  <si>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</si>
  <si>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</si>
  <si>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</si>
  <si>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</si>
  <si>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</si>
  <si>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</si>
  <si>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</si>
  <si>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</si>
  <si>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</si>
  <si>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</si>
  <si>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</si>
  <si>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</si>
  <si>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</si>
  <si>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</si>
  <si>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</si>
  <si>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</si>
  <si>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</si>
  <si>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</si>
  <si>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</si>
  <si>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</si>
  <si>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</si>
  <si>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</si>
  <si>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</si>
  <si>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</si>
  <si>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</si>
  <si>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</si>
  <si>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</si>
  <si>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</si>
  <si>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</si>
  <si>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</si>
  <si>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</si>
  <si>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</si>
  <si>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</si>
  <si>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</si>
  <si>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</si>
  <si>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</si>
  <si>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</si>
  <si>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</si>
  <si>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</si>
  <si>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</si>
  <si>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</si>
  <si>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</si>
  <si>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</si>
  <si>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</si>
  <si>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</si>
  <si>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</si>
  <si>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</si>
  <si>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</si>
  <si>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</si>
  <si>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</si>
  <si>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</si>
  <si>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</si>
  <si>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</si>
  <si>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</si>
  <si>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</si>
  <si>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</si>
  <si>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</si>
  <si>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</si>
  <si>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</si>
  <si>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</si>
  <si>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</si>
  <si>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</si>
  <si>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</si>
  <si>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</si>
  <si>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</si>
  <si>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</si>
  <si>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</si>
  <si>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</si>
  <si>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</si>
  <si>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</si>
  <si>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</si>
  <si>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</si>
  <si>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</si>
  <si>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</si>
  <si>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</si>
  <si>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</si>
  <si>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</si>
  <si>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</si>
  <si>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</si>
  <si>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</si>
  <si>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</si>
  <si>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</si>
  <si>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</si>
  <si>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</si>
  <si>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</si>
  <si>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</si>
  <si>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</si>
  <si>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</si>
  <si>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</si>
  <si>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</si>
  <si>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</si>
  <si>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</si>
  <si>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</si>
  <si>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</si>
  <si>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</si>
  <si>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</si>
  <si>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</si>
  <si>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</si>
  <si>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</si>
  <si>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</si>
  <si>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</si>
  <si>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</si>
  <si>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</si>
  <si>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</si>
  <si>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</si>
  <si>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</si>
  <si>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</si>
  <si>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</si>
  <si>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</si>
  <si>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</si>
  <si>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</si>
  <si>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</si>
  <si>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</si>
  <si>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</si>
  <si>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</si>
  <si>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</si>
  <si>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</si>
  <si>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</si>
  <si>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</si>
  <si>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</si>
  <si>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</si>
  <si>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</si>
  <si>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</si>
  <si>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</si>
  <si>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</si>
  <si>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</si>
  <si>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</si>
  <si>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</si>
  <si>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</si>
  <si>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</si>
  <si>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</si>
  <si>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</si>
  <si>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</si>
  <si>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</si>
  <si>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</si>
  <si>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</si>
  <si>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</si>
  <si>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</si>
  <si>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</si>
  <si>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</si>
  <si>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</si>
  <si>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</si>
  <si>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</si>
  <si>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</si>
  <si>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</si>
  <si>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</si>
  <si>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</si>
  <si>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</si>
  <si>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</si>
  <si>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</si>
  <si>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</si>
  <si>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</si>
  <si>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</si>
  <si>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</si>
  <si>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</si>
  <si>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</si>
  <si>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</si>
  <si>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</si>
  <si>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</si>
  <si>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</si>
  <si>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</si>
  <si>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</si>
  <si>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</si>
  <si>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</si>
  <si>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</si>
  <si>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</si>
  <si>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</si>
  <si>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</si>
  <si>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</si>
  <si>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</si>
  <si>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</si>
  <si>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</si>
  <si>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</si>
  <si>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</si>
  <si>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</si>
  <si>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</si>
  <si>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</si>
  <si>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</si>
  <si>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</si>
  <si>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</si>
  <si>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</si>
  <si>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</si>
  <si>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</si>
  <si>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</si>
  <si>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</si>
  <si>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</si>
  <si>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</si>
  <si>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</si>
  <si>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</si>
  <si>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</si>
  <si>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</si>
  <si>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</si>
  <si>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</si>
  <si>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</si>
  <si>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</si>
  <si>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</si>
  <si>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</si>
  <si>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</si>
  <si>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</si>
  <si>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</si>
  <si>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</si>
  <si>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</si>
  <si>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</si>
  <si>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</si>
  <si>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</si>
  <si>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</si>
  <si>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</si>
  <si>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</si>
  <si>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</si>
  <si>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</si>
  <si>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</si>
  <si>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</si>
  <si>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</si>
  <si>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</si>
  <si>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</si>
  <si>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</si>
  <si>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</si>
  <si>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</si>
  <si>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</si>
  <si>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</si>
  <si>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</si>
  <si>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</si>
  <si>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</si>
  <si>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</si>
  <si>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</si>
  <si>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</si>
  <si>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</si>
  <si>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</si>
  <si>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</si>
  <si>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</si>
  <si>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</si>
  <si>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</si>
  <si>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</si>
  <si>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</si>
  <si>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</si>
  <si>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</si>
  <si>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</si>
  <si>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</si>
  <si>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</si>
  <si>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</si>
  <si>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</si>
  <si>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</si>
  <si>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</si>
  <si>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</si>
  <si>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</si>
  <si>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</si>
  <si>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</si>
  <si>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</si>
  <si>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</si>
  <si>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</si>
  <si>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</si>
  <si>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</si>
  <si>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</si>
  <si>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</si>
  <si>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</si>
  <si>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</si>
  <si>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</si>
  <si>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</si>
  <si>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</si>
  <si>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</si>
  <si>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</si>
  <si>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</si>
  <si>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</si>
  <si>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</si>
  <si>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</si>
  <si>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</si>
  <si>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</si>
  <si>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</si>
  <si>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</si>
  <si>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</si>
  <si>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</si>
  <si>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</si>
  <si>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</si>
  <si>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</si>
  <si>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</si>
  <si>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</si>
  <si>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</si>
  <si>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</si>
  <si>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</si>
  <si>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</si>
  <si>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</si>
  <si>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</si>
  <si>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</si>
  <si>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</si>
  <si>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</si>
  <si>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</si>
  <si>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</si>
  <si>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</si>
  <si>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</si>
  <si>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</si>
  <si>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</si>
  <si>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</si>
  <si>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</si>
  <si>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</si>
  <si>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</si>
  <si>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</si>
  <si>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</si>
  <si>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</si>
  <si>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</si>
  <si>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</si>
  <si>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</si>
  <si>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</si>
  <si>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</si>
  <si>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</si>
  <si>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</si>
  <si>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</si>
  <si>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</si>
  <si>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</si>
  <si>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</si>
  <si>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</si>
  <si>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</si>
  <si>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</si>
  <si>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</si>
  <si>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</si>
  <si>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</si>
  <si>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</si>
  <si>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</si>
  <si>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</si>
  <si>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</si>
  <si>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</si>
  <si>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</si>
  <si>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</si>
  <si>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</si>
  <si>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</si>
  <si>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</si>
  <si>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</si>
  <si>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</si>
  <si>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</si>
  <si>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</si>
  <si>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</si>
  <si>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</si>
  <si>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</si>
  <si>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</si>
  <si>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</si>
  <si>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</si>
  <si>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</si>
  <si>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</si>
  <si>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</si>
  <si>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</si>
  <si>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</si>
  <si>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</si>
  <si>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</si>
  <si>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</si>
  <si>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</si>
  <si>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</si>
  <si>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</si>
  <si>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</si>
  <si>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</si>
  <si>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</si>
  <si>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</si>
  <si>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</si>
  <si>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</si>
  <si>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</si>
  <si>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</si>
  <si>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</si>
  <si>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</si>
  <si>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</si>
  <si>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</si>
  <si>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</si>
  <si>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</si>
  <si>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</si>
  <si>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</si>
  <si>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</si>
  <si>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</si>
  <si>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</si>
  <si>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</si>
  <si>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</si>
  <si>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</si>
  <si>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</si>
  <si>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</si>
  <si>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</si>
  <si>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</si>
  <si>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</si>
  <si>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</si>
  <si>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</si>
  <si>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</si>
  <si>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</si>
  <si>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</si>
  <si>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</si>
  <si>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</si>
  <si>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</si>
  <si>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</si>
  <si>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</si>
  <si>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</si>
  <si>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</si>
  <si>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</si>
  <si>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</si>
  <si>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</si>
  <si>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</si>
  <si>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</si>
  <si>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</si>
  <si>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</si>
  <si>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</si>
  <si>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</si>
  <si>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</si>
  <si>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</si>
  <si>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</si>
  <si>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</si>
  <si>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</si>
  <si>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</si>
  <si>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</si>
  <si>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</si>
  <si>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</si>
  <si>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</si>
  <si>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</si>
  <si>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</si>
  <si>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</si>
  <si>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</si>
  <si>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</si>
  <si>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</si>
  <si>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</si>
  <si>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</si>
  <si>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</si>
  <si>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</si>
  <si>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</si>
  <si>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</si>
  <si>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</si>
  <si>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</si>
  <si>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</si>
  <si>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</si>
  <si>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</si>
  <si>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</si>
  <si>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</si>
  <si>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</si>
  <si>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</si>
  <si>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</si>
  <si>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</si>
  <si>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</si>
  <si>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</si>
  <si>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</si>
  <si>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</si>
  <si>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</si>
  <si>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</si>
  <si>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</si>
  <si>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</si>
  <si>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</si>
  <si>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</si>
  <si>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</si>
  <si>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</si>
  <si>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</si>
  <si>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</si>
  <si>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</si>
  <si>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</si>
  <si>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</si>
  <si>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</si>
  <si>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</si>
  <si>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</si>
  <si>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</si>
  <si>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</si>
  <si>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</si>
  <si>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</si>
  <si>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</si>
  <si>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</si>
  <si>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</si>
  <si>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</si>
  <si>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</si>
  <si>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</si>
  <si>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</si>
  <si>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</si>
  <si>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</si>
  <si>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</si>
  <si>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</si>
  <si>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</si>
  <si>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</si>
  <si>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</si>
  <si>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</si>
  <si>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</si>
  <si>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</si>
  <si>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</si>
  <si>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</si>
  <si>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</si>
  <si>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</si>
  <si>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</si>
  <si>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</si>
  <si>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</si>
  <si>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</si>
  <si>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</si>
  <si>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</si>
  <si>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</si>
  <si>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</si>
  <si>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</si>
  <si>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</si>
  <si>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</si>
  <si>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</si>
  <si>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</si>
  <si>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</si>
  <si>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</si>
  <si>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</si>
  <si>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</si>
  <si>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</si>
  <si>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</si>
  <si>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</si>
  <si>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</si>
  <si>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</si>
  <si>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</si>
  <si>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</si>
  <si>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</si>
  <si>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</si>
  <si>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</si>
  <si>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</si>
  <si>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</si>
  <si>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</si>
  <si>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</si>
  <si>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</si>
  <si>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</si>
  <si>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</si>
  <si>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</si>
  <si>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</si>
  <si>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</si>
  <si>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</si>
  <si>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</si>
  <si>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</si>
  <si>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</si>
  <si>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</si>
  <si>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</si>
  <si>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</si>
  <si>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</si>
  <si>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</si>
  <si>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</si>
  <si>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</si>
  <si>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</si>
  <si>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</si>
  <si>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</si>
  <si>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</si>
  <si>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</si>
  <si>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</si>
  <si>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</si>
  <si>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</si>
  <si>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</si>
  <si>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</si>
  <si>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</si>
  <si>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</si>
  <si>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</si>
  <si>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</si>
  <si>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</si>
  <si>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</si>
  <si>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</si>
  <si>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</si>
  <si>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</si>
  <si>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</si>
  <si>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</si>
  <si>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</si>
  <si>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</si>
  <si>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</si>
  <si>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</si>
  <si>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</si>
  <si>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</si>
  <si>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</si>
  <si>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</si>
  <si>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</si>
  <si>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</si>
  <si>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</si>
  <si>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</si>
  <si>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</si>
  <si>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</si>
  <si>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</si>
  <si>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</si>
  <si>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</si>
  <si>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</si>
  <si>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</si>
  <si>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</si>
  <si>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</si>
  <si>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</si>
  <si>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</si>
  <si>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</si>
  <si>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</si>
  <si>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</si>
  <si>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</si>
  <si>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</si>
  <si>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</si>
  <si>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</si>
  <si>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</si>
  <si>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</si>
  <si>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</si>
  <si>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</si>
  <si>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</si>
  <si>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</si>
  <si>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</si>
  <si>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</si>
  <si>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</si>
  <si>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</si>
  <si>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</si>
  <si>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</si>
  <si>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</si>
  <si>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</si>
  <si>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</si>
  <si>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</si>
  <si>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</si>
  <si>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</si>
  <si>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</si>
  <si>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</si>
  <si>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</si>
  <si>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</si>
  <si>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</si>
  <si>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</si>
  <si>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</si>
  <si>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</si>
  <si>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</si>
  <si>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</si>
  <si>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</si>
  <si>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</si>
  <si>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</si>
  <si>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</si>
  <si>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</si>
  <si>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</si>
  <si>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</si>
  <si>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</si>
  <si>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</si>
  <si>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</si>
  <si>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</si>
  <si>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</si>
  <si>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</si>
  <si>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</si>
  <si>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</si>
  <si>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</si>
  <si>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</si>
  <si>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</si>
  <si>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</si>
  <si>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</si>
  <si>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</si>
  <si>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</si>
  <si>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</si>
  <si>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</si>
  <si>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</si>
  <si>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</si>
  <si>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</si>
  <si>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</si>
  <si>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</si>
  <si>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</si>
  <si>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</si>
  <si>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</si>
  <si>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</si>
  <si>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</si>
  <si>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</si>
  <si>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</si>
  <si>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</si>
  <si>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</si>
  <si>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</si>
  <si>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</si>
  <si>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</si>
  <si>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</si>
  <si>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</si>
  <si>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</si>
  <si>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</si>
  <si>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</si>
  <si>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</si>
  <si>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</si>
  <si>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</si>
  <si>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</si>
  <si>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</si>
  <si>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</si>
  <si>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</si>
  <si>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</si>
  <si>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</si>
  <si>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</si>
  <si>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</si>
  <si>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</si>
  <si>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</si>
  <si>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</si>
  <si>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</si>
  <si>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</si>
  <si>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</si>
  <si>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</si>
  <si>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</si>
  <si>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</si>
  <si>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</si>
  <si>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</si>
  <si>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</si>
  <si>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</si>
  <si>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</si>
  <si>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</si>
  <si>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</si>
  <si>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</si>
  <si>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</si>
  <si>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</si>
  <si>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</si>
  <si>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</si>
  <si>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</si>
  <si>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</si>
  <si>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</si>
  <si>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</si>
  <si>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</si>
  <si>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</si>
  <si>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</si>
  <si>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</si>
  <si>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</si>
  <si>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</si>
  <si>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</si>
  <si>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</si>
  <si>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</si>
  <si>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</si>
  <si>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</si>
  <si>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</si>
  <si>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</si>
  <si>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</si>
  <si>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</si>
  <si>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</si>
  <si>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</si>
  <si>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</si>
  <si>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</si>
  <si>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</si>
  <si>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</si>
  <si>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</si>
  <si>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</si>
  <si>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</si>
  <si>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</si>
  <si>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</si>
  <si>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</si>
  <si>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</si>
  <si>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</si>
  <si>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</si>
  <si>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</si>
  <si>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</si>
  <si>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</si>
  <si>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</si>
  <si>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</si>
  <si>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</si>
  <si>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</si>
  <si>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</si>
  <si>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</si>
  <si>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</si>
  <si>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</si>
  <si>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</si>
  <si>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</si>
  <si>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</si>
  <si>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</si>
  <si>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</si>
  <si>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</si>
  <si>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</si>
  <si>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</si>
  <si>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</si>
  <si>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</si>
  <si>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</si>
  <si>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</si>
  <si>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</si>
  <si>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</si>
  <si>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</si>
  <si>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</si>
  <si>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</si>
  <si>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</si>
  <si>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</si>
  <si>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</si>
  <si>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</si>
  <si>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</si>
  <si>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</si>
  <si>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</si>
  <si>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</si>
  <si>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</si>
  <si>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</si>
  <si>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</si>
  <si>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</si>
  <si>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</si>
  <si>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</si>
  <si>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</si>
  <si>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</si>
  <si>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</si>
  <si>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</si>
  <si>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</si>
  <si>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</si>
  <si>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</si>
  <si>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</si>
  <si>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</si>
  <si>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</si>
  <si>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</si>
  <si>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</si>
  <si>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</si>
  <si>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</si>
  <si>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</si>
  <si>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</si>
  <si>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</si>
  <si>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</si>
  <si>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</si>
  <si>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</si>
  <si>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</si>
  <si>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</si>
  <si>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</si>
  <si>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</si>
  <si>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</si>
  <si>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</si>
  <si>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</si>
  <si>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</si>
  <si>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</si>
  <si>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</si>
  <si>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</si>
  <si>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</si>
  <si>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</si>
  <si>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</si>
  <si>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</si>
  <si>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</si>
  <si>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</si>
  <si>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</si>
  <si>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</si>
  <si>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</si>
  <si>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</si>
  <si>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</si>
  <si>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</si>
  <si>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</si>
  <si>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</si>
  <si>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</si>
  <si>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</si>
  <si>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</si>
  <si>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</si>
  <si>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</si>
  <si>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</si>
  <si>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</si>
  <si>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</si>
  <si>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</si>
  <si>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</si>
  <si>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</si>
  <si>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</si>
  <si>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</si>
  <si>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</si>
  <si>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</si>
  <si>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</si>
  <si>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</si>
  <si>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</si>
  <si>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</si>
  <si>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</si>
  <si>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</si>
  <si>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</si>
  <si>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</si>
  <si>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</si>
  <si>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</si>
  <si>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</si>
  <si>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</si>
  <si>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</si>
  <si>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</si>
  <si>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</si>
  <si>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</si>
  <si>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</si>
  <si>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</si>
  <si>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</si>
  <si>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</si>
  <si>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</si>
  <si>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</si>
  <si>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</si>
  <si>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</si>
  <si>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</si>
  <si>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</si>
  <si>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</si>
  <si>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</si>
  <si>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</si>
  <si>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</si>
  <si>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</si>
  <si>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</si>
  <si>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</si>
  <si>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</si>
  <si>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</si>
  <si>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</si>
  <si>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</si>
  <si>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</si>
  <si>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</si>
  <si>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</si>
  <si>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</si>
  <si>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</si>
  <si>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</si>
  <si>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</si>
  <si>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</si>
  <si>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</si>
  <si>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</si>
  <si>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</si>
  <si>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</si>
  <si>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</si>
  <si>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</si>
  <si>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</si>
  <si>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</si>
  <si>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</si>
  <si>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</si>
  <si>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</si>
  <si>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</si>
  <si>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</si>
  <si>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</si>
  <si>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</si>
  <si>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</si>
  <si>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</si>
  <si>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</si>
  <si>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</si>
  <si>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</si>
  <si>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</si>
  <si>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</si>
  <si>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</si>
  <si>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</si>
  <si>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</si>
  <si>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</si>
  <si>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</si>
  <si>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</si>
  <si>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</si>
  <si>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</si>
  <si>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</si>
  <si>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</si>
  <si>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</si>
  <si>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</si>
  <si>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</si>
  <si>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</si>
  <si>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</si>
  <si>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</si>
  <si>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</si>
  <si>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</si>
  <si>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</si>
  <si>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</si>
  <si>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</si>
  <si>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</si>
  <si>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</si>
  <si>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</si>
  <si>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</si>
  <si>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</si>
  <si>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</si>
  <si>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</si>
  <si>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</si>
  <si>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</si>
  <si>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</si>
  <si>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</si>
  <si>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</si>
  <si>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</si>
  <si>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</si>
  <si>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</si>
  <si>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</si>
  <si>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</si>
  <si>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</si>
  <si>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</si>
  <si>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</si>
  <si>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</si>
  <si>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</si>
  <si>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</si>
  <si>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</si>
  <si>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</si>
  <si>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</si>
  <si>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</si>
  <si>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</si>
  <si>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</si>
  <si>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</si>
  <si>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</si>
  <si>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</si>
  <si>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</si>
  <si>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</si>
  <si>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</si>
  <si>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</si>
  <si>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</si>
  <si>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</si>
  <si>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</si>
  <si>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</si>
  <si>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</si>
  <si>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</si>
  <si>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</si>
  <si>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</si>
  <si>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</si>
  <si>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</si>
  <si>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</si>
  <si>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</si>
  <si>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</si>
  <si>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</si>
  <si>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</si>
  <si>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</si>
  <si>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</si>
  <si>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</si>
  <si>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</si>
  <si>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</si>
  <si>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</si>
  <si>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</si>
  <si>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</si>
  <si>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</si>
  <si>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</si>
  <si>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</si>
  <si>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</si>
  <si>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</si>
  <si>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</si>
  <si>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</si>
  <si>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</si>
  <si>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</si>
  <si>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</si>
  <si>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</si>
  <si>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</si>
  <si>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</si>
  <si>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</si>
  <si>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</si>
  <si>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</si>
  <si>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</si>
  <si>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</si>
  <si>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</si>
  <si>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</si>
  <si>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</si>
  <si>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</si>
  <si>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</si>
  <si>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</si>
  <si>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</si>
  <si>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</si>
  <si>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</si>
  <si>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</si>
  <si>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</si>
  <si>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</si>
  <si>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</si>
  <si>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</si>
  <si>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</si>
  <si>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</si>
  <si>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</si>
  <si>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</si>
  <si>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</si>
  <si>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</si>
  <si>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</si>
  <si>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</si>
  <si>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</si>
  <si>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</si>
  <si>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</si>
  <si>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</si>
  <si>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</si>
  <si>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</si>
  <si>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</si>
  <si>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</si>
  <si>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</si>
  <si>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</si>
  <si>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</si>
  <si>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</si>
  <si>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</si>
  <si>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</si>
  <si>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</si>
  <si>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</si>
  <si>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</si>
  <si>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</si>
  <si>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</si>
  <si>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</si>
  <si>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</si>
  <si>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</si>
  <si>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</si>
  <si>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</si>
  <si>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</si>
  <si>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</si>
  <si>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</si>
  <si>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</si>
  <si>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</si>
  <si>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</si>
  <si>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</si>
  <si>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</si>
  <si>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</si>
  <si>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</si>
  <si>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</si>
  <si>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</si>
  <si>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</si>
  <si>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</si>
  <si>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</si>
  <si>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</si>
  <si>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</si>
  <si>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</si>
  <si>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</si>
  <si>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</si>
  <si>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</si>
  <si>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</si>
  <si>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</si>
  <si>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</si>
  <si>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</si>
  <si>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</si>
  <si>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</si>
  <si>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</si>
  <si>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</si>
  <si>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</si>
  <si>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</si>
  <si>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</si>
  <si>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</si>
  <si>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</si>
  <si>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</si>
  <si>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</si>
  <si>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</si>
  <si>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</si>
  <si>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</si>
  <si>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</si>
  <si>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</si>
  <si>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</si>
  <si>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</si>
  <si>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</si>
  <si>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</si>
  <si>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</si>
  <si>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</si>
  <si>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</si>
  <si>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</si>
  <si>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</si>
  <si>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</si>
  <si>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</si>
  <si>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</si>
  <si>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</si>
  <si>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</si>
  <si>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</si>
  <si>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</si>
  <si>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</si>
  <si>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</si>
  <si>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</si>
  <si>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</si>
  <si>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</si>
  <si>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</si>
  <si>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</si>
  <si>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</si>
  <si>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</si>
  <si>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</si>
  <si>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</si>
  <si>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</si>
  <si>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</si>
  <si>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</si>
  <si>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</si>
  <si>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</si>
  <si>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</si>
  <si>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</si>
  <si>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</si>
  <si>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</si>
  <si>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</si>
  <si>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</si>
  <si>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</si>
  <si>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</si>
  <si>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</si>
  <si>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</si>
  <si>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</si>
  <si>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</si>
  <si>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</si>
  <si>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</si>
  <si>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</si>
  <si>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</si>
  <si>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</si>
  <si>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</si>
  <si>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</si>
  <si>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</si>
  <si>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</si>
  <si>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</si>
  <si>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</si>
  <si>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</si>
  <si>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</si>
  <si>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</si>
  <si>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</si>
  <si>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</si>
  <si>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</si>
  <si>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</si>
  <si>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</si>
  <si>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</si>
  <si>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</si>
  <si>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</si>
  <si>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</si>
  <si>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</si>
  <si>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</si>
  <si>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</si>
  <si>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</si>
  <si>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</si>
  <si>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</si>
  <si>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</si>
  <si>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</si>
  <si>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</si>
  <si>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</si>
  <si>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</si>
  <si>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</si>
  <si>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</si>
  <si>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</si>
  <si>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</si>
  <si>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</si>
  <si>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</si>
  <si>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</si>
  <si>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</si>
  <si>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</si>
  <si>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</si>
  <si>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</si>
  <si>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</si>
  <si>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</si>
  <si>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</si>
  <si>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</si>
  <si>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</si>
  <si>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</si>
  <si>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</si>
  <si>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</si>
  <si>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</si>
  <si>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</si>
  <si>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</si>
  <si>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</si>
  <si>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</si>
  <si>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</si>
  <si>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</si>
  <si>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</si>
  <si>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</si>
  <si>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</si>
  <si>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</si>
  <si>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</si>
  <si>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</si>
  <si>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</si>
  <si>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</si>
  <si>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</si>
  <si>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</si>
  <si>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</si>
  <si>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</si>
  <si>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</si>
  <si>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</si>
  <si>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</si>
  <si>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</si>
  <si>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</si>
  <si>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</si>
  <si>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</si>
  <si>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</si>
  <si>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</si>
  <si>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</si>
  <si>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</si>
  <si>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</si>
  <si>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</si>
  <si>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</si>
  <si>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</si>
  <si>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</si>
  <si>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</si>
  <si>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</si>
  <si>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</si>
  <si>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</si>
  <si>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</si>
  <si>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</si>
  <si>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</si>
  <si>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</si>
  <si>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</si>
  <si>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</si>
  <si>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</si>
  <si>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</si>
  <si>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</si>
  <si>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</si>
  <si>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</si>
  <si>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</si>
  <si>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</si>
  <si>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</si>
  <si>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</si>
  <si>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</si>
  <si>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</si>
  <si>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</si>
  <si>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</si>
  <si>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</si>
  <si>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</si>
  <si>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</si>
  <si>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</si>
  <si>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</si>
  <si>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</si>
  <si>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</si>
  <si>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</si>
  <si>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</si>
  <si>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</si>
  <si>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</si>
  <si>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</si>
  <si>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</si>
  <si>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</si>
  <si>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</si>
  <si>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</si>
  <si>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</si>
  <si>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</si>
  <si>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</si>
  <si>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</si>
  <si>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</si>
  <si>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</si>
  <si>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</si>
  <si>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</si>
  <si>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</si>
  <si>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</si>
  <si>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</si>
  <si>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</si>
  <si>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</si>
  <si>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</si>
  <si>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</si>
  <si>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</si>
  <si>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</si>
  <si>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</si>
  <si>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</si>
  <si>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</si>
  <si>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</si>
  <si>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</si>
  <si>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</si>
  <si>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</si>
  <si>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</si>
  <si>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</si>
  <si>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</si>
  <si>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</si>
  <si>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</si>
  <si>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</si>
  <si>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</si>
  <si>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</si>
  <si>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</si>
  <si>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</si>
  <si>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</si>
  <si>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</si>
  <si>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</si>
  <si>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</si>
  <si>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</si>
  <si>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</si>
  <si>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</si>
  <si>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</si>
  <si>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</si>
  <si>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</si>
  <si>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</si>
  <si>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</si>
  <si>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</si>
  <si>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</si>
  <si>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</si>
  <si>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</si>
  <si>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</si>
  <si>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</si>
  <si>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</si>
  <si>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</si>
  <si>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</si>
  <si>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</si>
  <si>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</si>
  <si>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</si>
  <si>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</si>
  <si>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</si>
  <si>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</si>
  <si>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</si>
  <si>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</si>
  <si>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</si>
  <si>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</si>
  <si>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</si>
  <si>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</si>
  <si>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</si>
  <si>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</si>
  <si>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</si>
  <si>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</si>
  <si>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</si>
  <si>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</si>
  <si>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</si>
  <si>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</si>
  <si>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</si>
  <si>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</si>
  <si>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</si>
  <si>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</si>
  <si>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</si>
  <si>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</si>
  <si>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</si>
  <si>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</si>
  <si>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</si>
  <si>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</si>
  <si>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</si>
  <si>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</si>
  <si>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</si>
  <si>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</si>
  <si>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</si>
  <si>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</si>
  <si>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</si>
  <si>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</si>
  <si>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</si>
  <si>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</si>
  <si>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</si>
  <si>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</si>
  <si>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</si>
  <si>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</si>
  <si>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</si>
  <si>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</si>
  <si>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</si>
  <si>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</si>
  <si>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</si>
  <si>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</si>
  <si>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</si>
  <si>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</si>
  <si>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</si>
  <si>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</si>
  <si>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</si>
  <si>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</si>
  <si>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</si>
  <si>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</si>
  <si>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</si>
  <si>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</si>
  <si>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</si>
  <si>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</si>
  <si>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</si>
  <si>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</si>
  <si>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</si>
  <si>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</si>
  <si>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</si>
  <si>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</si>
  <si>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</si>
  <si>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</si>
  <si>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</si>
  <si>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</si>
  <si>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</si>
  <si>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</si>
  <si>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</si>
  <si>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</si>
  <si>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</si>
  <si>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</si>
  <si>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</si>
  <si>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</si>
  <si>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</si>
  <si>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</si>
  <si>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</si>
  <si>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</si>
  <si>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</si>
  <si>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</si>
  <si>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</si>
  <si>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</si>
  <si>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</si>
  <si>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</si>
  <si>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</si>
  <si>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</si>
  <si>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</si>
  <si>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</si>
  <si>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</si>
  <si>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</si>
  <si>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</si>
  <si>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</si>
  <si>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</si>
  <si>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</si>
  <si>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</si>
  <si>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</si>
  <si>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</si>
  <si>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</si>
  <si>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</si>
  <si>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</si>
  <si>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</si>
  <si>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</si>
  <si>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</si>
  <si>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</si>
  <si>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</si>
  <si>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</si>
  <si>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</si>
  <si>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</si>
  <si>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</si>
  <si>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</si>
  <si>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</si>
  <si>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</si>
  <si>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</si>
  <si>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</si>
  <si>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</si>
  <si>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</si>
  <si>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</si>
  <si>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</si>
  <si>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</si>
  <si>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</si>
  <si>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</si>
  <si>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</si>
  <si>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</si>
  <si>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</si>
  <si>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</si>
  <si>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</si>
  <si>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</si>
  <si>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</si>
  <si>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</si>
  <si>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</si>
  <si>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</si>
  <si>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</si>
  <si>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</si>
  <si>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</si>
  <si>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</si>
  <si>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</si>
  <si>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</si>
  <si>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</si>
  <si>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</si>
  <si>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</si>
  <si>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</si>
  <si>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</si>
  <si>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</si>
  <si>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</si>
  <si>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</si>
  <si>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</si>
  <si>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</si>
  <si>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</si>
  <si>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</si>
  <si>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</si>
  <si>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</si>
  <si>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</si>
  <si>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</si>
  <si>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</si>
  <si>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</si>
  <si>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</si>
  <si>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</si>
  <si>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</si>
  <si>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</si>
  <si>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</si>
  <si>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</si>
  <si>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</si>
  <si>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</si>
  <si>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</si>
  <si>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</si>
  <si>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</si>
  <si>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</si>
  <si>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</si>
  <si>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</si>
  <si>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</si>
  <si>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</si>
  <si>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</si>
  <si>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</si>
  <si>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</si>
  <si>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</si>
  <si>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</si>
  <si>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</si>
  <si>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</si>
  <si>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</si>
  <si>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</si>
  <si>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</si>
  <si>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</si>
  <si>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</si>
  <si>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</si>
  <si>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</si>
  <si>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</si>
  <si>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</si>
  <si>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</si>
  <si>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</si>
  <si>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</si>
  <si>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</si>
  <si>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</si>
  <si>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</si>
  <si>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</si>
  <si>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</si>
  <si>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</si>
  <si>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</si>
  <si>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</si>
  <si>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</si>
  <si>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</si>
  <si>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</si>
  <si>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</si>
  <si>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</si>
  <si>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</si>
  <si>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</si>
  <si>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</si>
  <si>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</si>
  <si>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</si>
  <si>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</si>
  <si>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</si>
  <si>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</si>
  <si>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</si>
  <si>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</si>
  <si>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</si>
  <si>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</si>
  <si>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</si>
  <si>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</si>
  <si>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</si>
  <si>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</si>
  <si>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</si>
  <si>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</si>
  <si>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</si>
  <si>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</si>
  <si>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</si>
  <si>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</si>
  <si>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</si>
  <si>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</si>
  <si>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</si>
  <si>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</si>
  <si>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</si>
  <si>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</si>
  <si>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</si>
  <si>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</si>
  <si>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</si>
  <si>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</si>
  <si>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</si>
  <si>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</si>
  <si>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</si>
  <si>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</si>
  <si>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</si>
  <si>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</si>
  <si>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</si>
  <si>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</si>
  <si>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</si>
  <si>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</si>
  <si>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</si>
  <si>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</si>
  <si>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</si>
  <si>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</si>
  <si>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</si>
  <si>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</si>
  <si>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</si>
  <si>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</si>
  <si>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</si>
  <si>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</si>
  <si>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</si>
  <si>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</si>
  <si>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</si>
  <si>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</si>
  <si>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</si>
  <si>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</si>
  <si>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</si>
  <si>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</si>
  <si>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</si>
  <si>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</si>
  <si>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</si>
  <si>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</si>
  <si>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</si>
  <si>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</si>
  <si>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</si>
  <si>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</si>
  <si>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</si>
  <si>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</si>
  <si>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</si>
  <si>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</si>
  <si>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</si>
  <si>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</si>
  <si>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</si>
  <si>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</si>
  <si>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</si>
  <si>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</si>
  <si>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</si>
  <si>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</si>
  <si>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</si>
  <si>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</si>
  <si>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</si>
  <si>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</si>
  <si>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</si>
  <si>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</si>
  <si>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</si>
  <si>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</si>
  <si>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</si>
  <si>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</si>
  <si>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</si>
  <si>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</si>
  <si>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</si>
  <si>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</si>
  <si>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</si>
  <si>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</si>
  <si>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</si>
  <si>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</si>
  <si>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</si>
  <si>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</si>
  <si>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</si>
  <si>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</si>
  <si>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</si>
  <si>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</si>
  <si>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</si>
  <si>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</si>
  <si>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</si>
  <si>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</si>
  <si>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</si>
  <si>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</si>
  <si>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</si>
  <si>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</si>
  <si>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</si>
  <si>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</si>
  <si>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</si>
  <si>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</si>
  <si>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</si>
  <si>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</si>
  <si>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</si>
  <si>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</si>
  <si>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</si>
  <si>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</si>
  <si>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</si>
  <si>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</si>
  <si>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</si>
  <si>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</si>
  <si>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</si>
  <si>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</si>
  <si>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</si>
  <si>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</si>
  <si>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</si>
  <si>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</si>
  <si>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</si>
  <si>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</si>
  <si>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</si>
  <si>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</si>
  <si>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</si>
  <si>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</si>
  <si>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</si>
  <si>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</si>
  <si>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</si>
  <si>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</si>
  <si>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</si>
  <si>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</si>
  <si>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</si>
  <si>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</si>
  <si>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</si>
  <si>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</si>
  <si>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</si>
  <si>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</si>
  <si>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</si>
  <si>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</si>
  <si>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</si>
  <si>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</si>
  <si>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</si>
  <si>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</si>
  <si>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</si>
  <si>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</si>
  <si>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</si>
  <si>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</si>
  <si>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</si>
  <si>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</si>
  <si>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</si>
  <si>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</si>
  <si>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</si>
  <si>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</si>
  <si>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</si>
  <si>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</si>
  <si>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</si>
  <si>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</si>
  <si>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</si>
  <si>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</si>
  <si>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</si>
  <si>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</si>
  <si>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</si>
  <si>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</si>
  <si>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</si>
  <si>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</si>
  <si>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</si>
  <si>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</si>
  <si>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</si>
  <si>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</si>
  <si>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</si>
  <si>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</si>
  <si>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</si>
  <si>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</si>
  <si>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</si>
  <si>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</si>
  <si>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</si>
  <si>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</si>
  <si>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</si>
  <si>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</si>
  <si>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</si>
  <si>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</si>
  <si>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</si>
  <si>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</si>
  <si>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</si>
  <si>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</si>
  <si>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</si>
  <si>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</si>
  <si>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</si>
  <si>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</si>
  <si>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</si>
  <si>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</si>
  <si>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</si>
  <si>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</si>
  <si>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</si>
  <si>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</si>
  <si>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</si>
  <si>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</si>
  <si>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</si>
  <si>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</si>
  <si>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</si>
  <si>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</si>
  <si>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</si>
  <si>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</si>
  <si>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</si>
  <si>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</si>
  <si>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</si>
  <si>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</si>
  <si>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</si>
  <si>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</si>
  <si>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</si>
  <si>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</si>
  <si>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</si>
  <si>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</si>
  <si>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</si>
  <si>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</si>
  <si>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</si>
  <si>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</si>
  <si>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</si>
  <si>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</si>
  <si>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</si>
  <si>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</si>
  <si>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</si>
  <si>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</si>
  <si>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</si>
  <si>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</si>
  <si>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</si>
  <si>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</si>
  <si>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</si>
  <si>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</si>
  <si>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</si>
  <si>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</si>
  <si>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</si>
  <si>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</si>
  <si>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</si>
  <si>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</si>
  <si>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</si>
  <si>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</si>
  <si>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</si>
  <si>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</si>
  <si>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</si>
  <si>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</si>
  <si>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</si>
  <si>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</si>
  <si>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</si>
  <si>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</si>
  <si>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</si>
  <si>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</si>
  <si>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</si>
  <si>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</si>
  <si>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</si>
  <si>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</si>
  <si>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</si>
  <si>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</si>
  <si>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</si>
  <si>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</si>
  <si>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</si>
  <si>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</si>
  <si>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</si>
  <si>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</si>
  <si>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</si>
  <si>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</si>
  <si>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</si>
  <si>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</si>
  <si>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</si>
  <si>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</si>
  <si>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</si>
  <si>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</si>
  <si>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</si>
  <si>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</si>
  <si>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</si>
  <si>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</si>
  <si>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</si>
  <si>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</si>
  <si>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</si>
  <si>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</si>
  <si>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</si>
  <si>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</si>
  <si>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</si>
  <si>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</si>
  <si>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</si>
  <si>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</si>
  <si>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</si>
  <si>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</si>
  <si>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</si>
  <si>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</si>
  <si>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</si>
  <si>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</si>
  <si>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</si>
  <si>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</si>
  <si>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</si>
  <si>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</si>
  <si>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</si>
  <si>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</si>
  <si>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</si>
  <si>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</si>
  <si>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</si>
  <si>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</si>
  <si>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</si>
  <si>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</si>
  <si>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</si>
  <si>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</si>
  <si>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</si>
  <si>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</si>
  <si>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</si>
  <si>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</si>
  <si>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</si>
  <si>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</si>
  <si>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</si>
  <si>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</si>
  <si>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</si>
  <si>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</si>
  <si>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</si>
  <si>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</si>
  <si>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</si>
  <si>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</si>
  <si>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</si>
  <si>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</si>
  <si>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</si>
  <si>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</si>
  <si>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</si>
  <si>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</si>
  <si>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</si>
  <si>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</si>
  <si>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</si>
  <si>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</si>
  <si>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</si>
  <si>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</si>
  <si>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</si>
  <si>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</si>
  <si>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</si>
  <si>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</si>
  <si>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</si>
  <si>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</si>
  <si>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</si>
  <si>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</si>
  <si>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</si>
  <si>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</si>
  <si>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</si>
  <si>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</si>
  <si>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</si>
  <si>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</si>
  <si>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</si>
  <si>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</si>
  <si>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</si>
  <si>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</si>
  <si>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</si>
  <si>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</si>
  <si>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</si>
  <si>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</si>
  <si>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</si>
  <si>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</si>
  <si>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</si>
  <si>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</si>
  <si>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</si>
  <si>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</si>
  <si>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</si>
  <si>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</si>
  <si>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</si>
  <si>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</si>
  <si>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</si>
  <si>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</si>
  <si>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</si>
  <si>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</si>
  <si>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</si>
  <si>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</si>
  <si>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</si>
  <si>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</si>
  <si>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</si>
  <si>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</si>
  <si>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</si>
  <si>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</si>
  <si>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</si>
  <si>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</si>
  <si>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</si>
  <si>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</si>
  <si>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</si>
  <si>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</si>
  <si>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</si>
  <si>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</si>
  <si>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</si>
  <si>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</si>
  <si>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</si>
  <si>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</si>
  <si>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</si>
  <si>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</si>
  <si>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</si>
  <si>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</si>
  <si>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</si>
  <si>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</si>
  <si>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</si>
  <si>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</si>
  <si>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</si>
  <si>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</si>
  <si>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</si>
  <si>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</si>
  <si>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</si>
  <si>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</si>
  <si>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</si>
  <si>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</si>
  <si>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</si>
  <si>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</si>
  <si>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</si>
  <si>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</si>
  <si>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</si>
  <si>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</si>
  <si>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</si>
  <si>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</si>
  <si>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</si>
  <si>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</si>
  <si>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</si>
  <si>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</si>
  <si>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</si>
  <si>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</si>
  <si>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</si>
  <si>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</si>
  <si>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</si>
  <si>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</si>
  <si>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</si>
  <si>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</si>
  <si>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</si>
  <si>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</si>
  <si>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</si>
  <si>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</si>
  <si>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</si>
  <si>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</si>
  <si>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</si>
  <si>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</si>
  <si>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</si>
  <si>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</si>
  <si>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</si>
  <si>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</si>
  <si>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</si>
  <si>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</si>
  <si>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</si>
  <si>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</si>
  <si>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</si>
  <si>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</si>
  <si>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</si>
  <si>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</si>
  <si>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</si>
  <si>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</si>
  <si>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</si>
  <si>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</si>
  <si>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</si>
  <si>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</si>
  <si>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</si>
  <si>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</si>
  <si>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</si>
  <si>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</si>
  <si>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</si>
  <si>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</si>
  <si>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</si>
  <si>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</si>
  <si>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</si>
  <si>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</si>
  <si>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</si>
  <si>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</si>
  <si>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</si>
  <si>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</si>
  <si>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</si>
  <si>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</si>
  <si>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</si>
  <si>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</si>
  <si>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</si>
  <si>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</si>
  <si>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</si>
  <si>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</si>
  <si>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</si>
  <si>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</si>
  <si>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</si>
  <si>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</si>
  <si>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</si>
  <si>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</si>
  <si>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</si>
  <si>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</si>
  <si>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</si>
  <si>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</si>
  <si>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</si>
  <si>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</si>
  <si>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</si>
  <si>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</si>
  <si>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</si>
  <si>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</si>
  <si>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</si>
  <si>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</si>
  <si>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</si>
  <si>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</si>
  <si>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</si>
  <si>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</si>
  <si>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</si>
  <si>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</si>
  <si>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</si>
  <si>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</si>
  <si>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</si>
  <si>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</si>
  <si>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</si>
  <si>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</si>
  <si>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</si>
  <si>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</si>
  <si>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</si>
  <si>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</si>
  <si>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</si>
  <si>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</si>
  <si>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</si>
  <si>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</si>
  <si>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</si>
  <si>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</si>
  <si>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</si>
  <si>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</si>
  <si>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</si>
  <si>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</si>
  <si>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</si>
  <si>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</si>
  <si>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</si>
  <si>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</si>
  <si>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</si>
  <si>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</si>
  <si>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</si>
  <si>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</si>
  <si>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</si>
  <si>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</si>
  <si>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</si>
  <si>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</si>
  <si>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</si>
  <si>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</si>
  <si>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</si>
  <si>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</si>
  <si>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</si>
  <si>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</si>
  <si>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</si>
  <si>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</si>
  <si>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</si>
  <si>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</si>
  <si>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</si>
  <si>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</si>
  <si>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</si>
  <si>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</si>
  <si>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</si>
  <si>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</si>
  <si>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</si>
  <si>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</si>
  <si>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</si>
  <si>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</si>
  <si>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</si>
  <si>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</si>
  <si>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</si>
  <si>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</si>
  <si>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</si>
  <si>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</si>
  <si>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</si>
  <si>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</si>
  <si>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</si>
  <si>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</si>
  <si>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</si>
  <si>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</si>
  <si>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</si>
  <si>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</si>
  <si>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</si>
  <si>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</si>
  <si>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</si>
  <si>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</si>
  <si>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</si>
  <si>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</si>
  <si>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</si>
  <si>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</si>
  <si>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</si>
  <si>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</si>
  <si>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</si>
  <si>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</si>
  <si>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</si>
  <si>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</si>
  <si>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</si>
  <si>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</si>
  <si>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</si>
  <si>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</si>
  <si>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</si>
  <si>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</si>
  <si>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</si>
  <si>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</si>
  <si>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</si>
  <si>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</si>
  <si>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</si>
  <si>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</si>
  <si>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</si>
  <si>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</si>
  <si>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</si>
  <si>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</si>
  <si>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</si>
  <si>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</si>
  <si>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</si>
  <si>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</si>
  <si>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</si>
  <si>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</si>
  <si>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</si>
  <si>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</si>
  <si>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</si>
  <si>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</si>
  <si>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</si>
  <si>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</si>
  <si>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</si>
  <si>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</si>
  <si>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</si>
  <si>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</si>
  <si>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</si>
  <si>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</si>
  <si>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</si>
  <si>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</si>
  <si>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</si>
  <si>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</si>
  <si>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</si>
  <si>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</si>
  <si>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</si>
  <si>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</si>
  <si>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</si>
  <si>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</si>
  <si>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</si>
  <si>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</si>
  <si>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</si>
  <si>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</si>
  <si>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</si>
  <si>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</si>
  <si>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</si>
  <si>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</si>
  <si>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</si>
  <si>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</si>
  <si>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</si>
  <si>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</si>
  <si>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</si>
  <si>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</si>
  <si>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</si>
  <si>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</si>
  <si>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</si>
  <si>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</si>
  <si>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</si>
  <si>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</si>
  <si>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</si>
  <si>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</si>
  <si>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</si>
  <si>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</si>
  <si>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</si>
  <si>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</si>
  <si>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</si>
  <si>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</si>
  <si>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</si>
  <si>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</si>
  <si>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</si>
  <si>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</si>
  <si>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</si>
  <si>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</si>
  <si>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</si>
  <si>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</si>
  <si>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</si>
  <si>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</si>
  <si>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</si>
  <si>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</si>
  <si>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</si>
  <si>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</si>
  <si>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</si>
  <si>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</si>
  <si>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</si>
  <si>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</si>
  <si>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</si>
  <si>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</si>
  <si>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</si>
  <si>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</si>
  <si>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</si>
  <si>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</si>
  <si>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</si>
  <si>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</si>
  <si>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</si>
  <si>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</si>
  <si>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</si>
  <si>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</si>
  <si>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</si>
  <si>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</si>
  <si>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</si>
  <si>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</si>
  <si>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</si>
  <si>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</si>
  <si>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</si>
  <si>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</si>
  <si>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</si>
  <si>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</si>
  <si>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</si>
  <si>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</si>
  <si>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</si>
  <si>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</si>
  <si>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</si>
  <si>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</si>
  <si>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</si>
  <si>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</si>
  <si>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</si>
  <si>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</si>
  <si>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</si>
  <si>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</si>
  <si>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</si>
  <si>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</si>
  <si>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</si>
  <si>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</si>
  <si>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</si>
  <si>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</si>
  <si>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</si>
  <si>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</si>
  <si>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</si>
  <si>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</si>
  <si>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</si>
  <si>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</si>
  <si>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</si>
  <si>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</si>
  <si>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</si>
  <si>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</si>
  <si>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</si>
  <si>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</si>
  <si>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</si>
  <si>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</si>
  <si>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</si>
  <si>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</si>
  <si>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</si>
  <si>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</si>
  <si>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</si>
  <si>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</si>
  <si>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</si>
  <si>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</si>
  <si>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</si>
  <si>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</si>
  <si>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</si>
  <si>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</si>
  <si>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</si>
  <si>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</si>
  <si>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</si>
  <si>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</si>
  <si>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</si>
  <si>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</si>
  <si>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</si>
  <si>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</si>
  <si>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</si>
  <si>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</si>
  <si>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</si>
  <si>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</si>
  <si>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</si>
  <si>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</si>
  <si>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</si>
  <si>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</si>
  <si>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</si>
  <si>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</si>
  <si>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</si>
  <si>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</si>
  <si>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</si>
  <si>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</si>
  <si>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</si>
  <si>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</si>
  <si>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</si>
  <si>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</si>
  <si>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</si>
  <si>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</si>
  <si>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</si>
  <si>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</si>
  <si>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</si>
  <si>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</si>
  <si>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</si>
  <si>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</si>
  <si>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</si>
  <si>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</si>
  <si>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</si>
  <si>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</si>
  <si>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</si>
  <si>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</si>
  <si>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</si>
  <si>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</si>
  <si>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</si>
  <si>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</si>
  <si>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</si>
  <si>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</si>
  <si>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</si>
  <si>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</si>
  <si>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</si>
  <si>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</si>
  <si>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</si>
  <si>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</si>
  <si>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</si>
  <si>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</si>
  <si>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</si>
  <si>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</si>
  <si>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</si>
  <si>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</si>
  <si>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</si>
  <si>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</si>
  <si>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</si>
  <si>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</si>
  <si>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</si>
  <si>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</si>
  <si>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</si>
  <si>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</si>
  <si>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</si>
  <si>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</si>
  <si>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</si>
  <si>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</si>
  <si>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</si>
  <si>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</si>
  <si>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</si>
  <si>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</si>
  <si>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</si>
  <si>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</si>
  <si>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</si>
  <si>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</si>
  <si>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</si>
  <si>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</si>
  <si>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</si>
  <si>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</si>
  <si>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</si>
  <si>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</si>
  <si>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</si>
  <si>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</si>
  <si>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</si>
  <si>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</si>
  <si>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</si>
  <si>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</si>
  <si>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</si>
  <si>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</si>
  <si>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</si>
  <si>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</si>
  <si>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</si>
  <si>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</si>
  <si>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</si>
  <si>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</si>
  <si>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</si>
  <si>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</si>
  <si>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</si>
  <si>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</si>
  <si>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</si>
  <si>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</si>
  <si>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</si>
  <si>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</si>
  <si>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</si>
  <si>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</si>
  <si>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</si>
  <si>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</si>
  <si>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</si>
  <si>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</si>
  <si>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</si>
  <si>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</si>
  <si>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</si>
  <si>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</si>
  <si>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</si>
  <si>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</si>
  <si>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</si>
  <si>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</si>
  <si>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</si>
  <si>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</si>
  <si>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</si>
  <si>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</si>
  <si>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</si>
  <si>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</si>
  <si>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</si>
  <si>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</si>
  <si>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</si>
  <si>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</si>
  <si>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</si>
  <si>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</si>
  <si>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</si>
  <si>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</si>
  <si>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</si>
  <si>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</si>
  <si>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</si>
  <si>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</si>
  <si>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</si>
  <si>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</si>
  <si>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</si>
  <si>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</si>
  <si>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</si>
  <si>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</si>
  <si>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</si>
  <si>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</si>
  <si>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</si>
  <si>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</si>
  <si>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</si>
  <si>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</si>
  <si>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</si>
  <si>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</si>
  <si>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</si>
  <si>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</si>
  <si>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</si>
  <si>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</si>
  <si>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</si>
  <si>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</si>
  <si>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</si>
  <si>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</si>
  <si>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</si>
  <si>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</si>
  <si>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</si>
  <si>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</si>
  <si>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</si>
  <si>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</si>
  <si>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</si>
  <si>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</si>
  <si>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</si>
  <si>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</si>
  <si>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</si>
  <si>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</si>
  <si>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</si>
  <si>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</si>
  <si>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</si>
  <si>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</si>
  <si>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</si>
  <si>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</si>
  <si>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</si>
  <si>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</si>
  <si>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</si>
  <si>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</si>
  <si>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</si>
  <si>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</si>
  <si>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</si>
  <si>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</si>
  <si>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</si>
  <si>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</si>
  <si>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</si>
  <si>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</si>
  <si>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</si>
  <si>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</si>
  <si>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</si>
  <si>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</si>
  <si>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</si>
  <si>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</si>
  <si>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</si>
  <si>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</si>
  <si>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</si>
  <si>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</si>
  <si>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</si>
  <si>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</si>
  <si>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</si>
  <si>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</si>
  <si>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</si>
  <si>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</si>
  <si>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</si>
  <si>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</si>
  <si>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</si>
  <si>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</si>
  <si>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</si>
  <si>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</si>
  <si>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</si>
  <si>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</si>
  <si>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</si>
  <si>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</si>
  <si>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</si>
  <si>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</si>
  <si>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</si>
  <si>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</si>
  <si>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</si>
  <si>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</si>
  <si>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</si>
  <si>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</si>
  <si>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</si>
  <si>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</si>
  <si>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</si>
  <si>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</si>
  <si>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</si>
  <si>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</si>
  <si>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</si>
  <si>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</si>
  <si>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</si>
  <si>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</si>
  <si>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</si>
  <si>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</si>
  <si>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</si>
  <si>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</si>
  <si>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</si>
  <si>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</si>
  <si>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</si>
  <si>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</si>
  <si>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</si>
  <si>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</si>
  <si>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</si>
  <si>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</si>
  <si>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</si>
  <si>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</si>
  <si>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</si>
  <si>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</si>
  <si>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</si>
  <si>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</si>
  <si>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</si>
  <si>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</si>
  <si>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</si>
  <si>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</si>
  <si>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</si>
  <si>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</si>
  <si>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</si>
  <si>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</si>
  <si>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</si>
  <si>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</si>
  <si>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</si>
  <si>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</si>
  <si>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</si>
  <si>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</si>
  <si>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</si>
  <si>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</si>
  <si>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</si>
  <si>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</si>
  <si>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</si>
  <si>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</si>
  <si>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</si>
  <si>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</si>
  <si>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</si>
  <si>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</si>
  <si>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</si>
  <si>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</si>
  <si>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</si>
  <si>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</si>
  <si>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</si>
  <si>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</si>
  <si>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</si>
  <si>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</si>
  <si>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</si>
  <si>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</si>
  <si>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</si>
  <si>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</si>
  <si>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</si>
  <si>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</si>
  <si>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</si>
  <si>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</si>
  <si>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</si>
  <si>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</si>
  <si>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</si>
  <si>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</si>
  <si>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</si>
  <si>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</si>
  <si>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</si>
  <si>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</si>
  <si>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</si>
  <si>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</si>
  <si>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</si>
  <si>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</si>
  <si>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</si>
  <si>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</si>
  <si>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</si>
  <si>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</si>
  <si>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</si>
  <si>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</si>
  <si>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</si>
  <si>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</si>
  <si>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</si>
  <si>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</si>
  <si>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</si>
  <si>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</si>
  <si>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</si>
  <si>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</si>
  <si>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</si>
  <si>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</si>
  <si>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</si>
  <si>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</si>
  <si>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</si>
  <si>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</si>
  <si>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</si>
  <si>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</si>
  <si>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</si>
  <si>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</si>
  <si>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</si>
  <si>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</si>
  <si>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</si>
  <si>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</si>
  <si>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</si>
  <si>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</si>
  <si>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</si>
  <si>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</si>
  <si>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</si>
  <si>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</si>
  <si>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</si>
  <si>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</si>
  <si>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</si>
  <si>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</si>
  <si>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</si>
  <si>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</si>
  <si>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</si>
  <si>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</si>
  <si>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</si>
  <si>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</si>
  <si>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</si>
  <si>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</si>
  <si>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</si>
  <si>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</si>
  <si>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</si>
  <si>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</si>
  <si>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</si>
  <si>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</si>
  <si>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</si>
  <si>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</si>
  <si>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</si>
  <si>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</si>
  <si>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</si>
  <si>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</si>
  <si>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</si>
  <si>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</si>
  <si>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</si>
  <si>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</si>
  <si>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</si>
  <si>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</si>
  <si>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</si>
  <si>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</si>
  <si>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</si>
  <si>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</si>
  <si>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</si>
  <si>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</si>
  <si>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</si>
  <si>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</si>
  <si>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</si>
  <si>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</si>
  <si>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</si>
  <si>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</si>
  <si>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</si>
  <si>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</si>
  <si>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</si>
  <si>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</si>
  <si>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</si>
  <si>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</si>
  <si>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</si>
  <si>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</si>
  <si>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</si>
  <si>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</si>
  <si>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</si>
  <si>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</si>
  <si>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</si>
  <si>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</si>
  <si>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</si>
  <si>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</si>
  <si>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</si>
  <si>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</si>
  <si>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</si>
  <si>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</si>
  <si>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</si>
  <si>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ANTE KOVAČIĆA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</si>
</sst>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1817482.46</v>
      </c>
      <c r="D2" s="6">
        <f>'PR-RAS'!E6</f>
        <v>2269715.1800000002</v>
      </c>
      <c r="E2" s="6">
        <v>0</v>
      </c>
      <c r="F2" s="6">
        <v>0</v>
      </c>
      <c r="G2" s="7">
        <f t="shared" ref="G2:G274" si="0">(B2/1000)*(C2*1+D2*2)</f>
        <v>6356.9128200000005</v>
      </c>
      <c r="H2" s="7">
        <f t="shared" ref="H2:H27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1494052.8299999998</v>
      </c>
      <c r="D45" s="1">
        <f>'PR-RAS'!E49</f>
        <v>1835500.1600000001</v>
      </c>
      <c r="E45" s="1">
        <v>0</v>
      </c>
      <c r="F45" s="1">
        <v>0</v>
      </c>
      <c r="G45" s="2">
        <f t="shared" si="0"/>
        <v>227262.33860000002</v>
      </c>
      <c r="H45" s="2">
        <f t="shared" si="1"/>
        <v>0.33000000030733645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1464646.17</v>
      </c>
      <c r="D64" s="1">
        <f>'PR-RAS'!E68</f>
        <v>1778675.09</v>
      </c>
      <c r="E64" s="1">
        <v>0</v>
      </c>
      <c r="F64" s="1">
        <v>0</v>
      </c>
      <c r="G64" s="2">
        <f t="shared" si="0"/>
        <v>316385.77004999999</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1464646.17</v>
      </c>
      <c r="D65" s="1">
        <f>'PR-RAS'!E69</f>
        <v>1683074.08</v>
      </c>
      <c r="E65" s="1">
        <v>0</v>
      </c>
      <c r="F65" s="1">
        <v>0</v>
      </c>
      <c r="G65" s="2">
        <f t="shared" si="0"/>
        <v>309170.83712000004</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95601.01</v>
      </c>
      <c r="E66" s="1">
        <v>0</v>
      </c>
      <c r="F66" s="1">
        <v>0</v>
      </c>
      <c r="G66" s="2">
        <f t="shared" si="0"/>
        <v>12428.131299999999</v>
      </c>
      <c r="H66" s="2">
        <f t="shared" si="1"/>
        <v>9.9999999947613105E-3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29406.66</v>
      </c>
      <c r="D73" s="1">
        <f>'PR-RAS'!E77</f>
        <v>56825.07</v>
      </c>
      <c r="E73" s="1">
        <v>0</v>
      </c>
      <c r="F73" s="1">
        <v>0</v>
      </c>
      <c r="G73" s="2">
        <f t="shared" si="0"/>
        <v>10300.089599999998</v>
      </c>
      <c r="H73" s="2">
        <f t="shared" si="1"/>
        <v>0.40999999999985448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29406.66</v>
      </c>
      <c r="D76" s="1">
        <f>'PR-RAS'!E80</f>
        <v>56825.07</v>
      </c>
      <c r="E76" s="1">
        <v>0</v>
      </c>
      <c r="F76" s="1">
        <v>0</v>
      </c>
      <c r="G76" s="2">
        <f t="shared" si="0"/>
        <v>10729.259999999998</v>
      </c>
      <c r="H76" s="2">
        <f t="shared" si="1"/>
        <v>0.40999999999985448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22.12</v>
      </c>
      <c r="D78" s="1">
        <f>'PR-RAS'!E82</f>
        <v>9.2100000000000009</v>
      </c>
      <c r="E78" s="1">
        <v>0</v>
      </c>
      <c r="F78" s="1">
        <v>0</v>
      </c>
      <c r="G78" s="2">
        <f t="shared" si="0"/>
        <v>3.1215800000000002</v>
      </c>
      <c r="H78" s="2">
        <f t="shared" si="1"/>
        <v>0.33000000000000185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22.12</v>
      </c>
      <c r="D79" s="1">
        <f>'PR-RAS'!E83</f>
        <v>9.2100000000000009</v>
      </c>
      <c r="E79" s="1">
        <v>0</v>
      </c>
      <c r="F79" s="1">
        <v>0</v>
      </c>
      <c r="G79" s="2">
        <f t="shared" si="0"/>
        <v>3.1621200000000003</v>
      </c>
      <c r="H79" s="2">
        <f t="shared" si="1"/>
        <v>0.33000000000000185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22.12</v>
      </c>
      <c r="D81" s="1">
        <f>'PR-RAS'!E85</f>
        <v>9.2100000000000009</v>
      </c>
      <c r="E81" s="1">
        <v>0</v>
      </c>
      <c r="F81" s="1">
        <v>0</v>
      </c>
      <c r="G81" s="2">
        <f t="shared" si="0"/>
        <v>3.2432000000000007</v>
      </c>
      <c r="H81" s="2">
        <f t="shared" si="1"/>
        <v>0.33000000000000185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70768.320000000007</v>
      </c>
      <c r="D102" s="1">
        <f>'PR-RAS'!E106</f>
        <v>69634.820000000007</v>
      </c>
      <c r="E102" s="1">
        <v>0</v>
      </c>
      <c r="F102" s="1">
        <v>0</v>
      </c>
      <c r="G102" s="2">
        <f t="shared" si="0"/>
        <v>21213.833960000004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70768.320000000007</v>
      </c>
      <c r="D108" s="1">
        <f>'PR-RAS'!E112</f>
        <v>69634.820000000007</v>
      </c>
      <c r="E108" s="1">
        <v>0</v>
      </c>
      <c r="F108" s="1">
        <v>0</v>
      </c>
      <c r="G108" s="2">
        <f t="shared" si="0"/>
        <v>22474.061720000002</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70768.320000000007</v>
      </c>
      <c r="D113" s="1">
        <f>'PR-RAS'!E117</f>
        <v>69634.820000000007</v>
      </c>
      <c r="E113" s="1">
        <v>0</v>
      </c>
      <c r="F113" s="1">
        <v>0</v>
      </c>
      <c r="G113" s="2">
        <f t="shared" si="0"/>
        <v>23524.251520000002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12656.03</v>
      </c>
      <c r="D121" s="1">
        <f>'PR-RAS'!E125</f>
        <v>24850.31</v>
      </c>
      <c r="E121" s="1">
        <v>0</v>
      </c>
      <c r="F121" s="1">
        <v>0</v>
      </c>
      <c r="G121" s="2">
        <f t="shared" si="0"/>
        <v>7482.7979999999998</v>
      </c>
      <c r="H121" s="2">
        <f t="shared" si="1"/>
        <v>0.34000000000196451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12556.03</v>
      </c>
      <c r="D122" s="1">
        <f>'PR-RAS'!E126</f>
        <v>24850.31</v>
      </c>
      <c r="E122" s="1">
        <v>0</v>
      </c>
      <c r="F122" s="1">
        <v>0</v>
      </c>
      <c r="G122" s="2">
        <f t="shared" si="0"/>
        <v>7533.05465</v>
      </c>
      <c r="H122" s="2">
        <f t="shared" si="1"/>
        <v>0.34000000000196451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v>
      </c>
      <c r="D123" s="1">
        <f>'PR-RAS'!E127</f>
        <v>971.02</v>
      </c>
      <c r="E123" s="1">
        <v>0</v>
      </c>
      <c r="F123" s="1">
        <v>0</v>
      </c>
      <c r="G123" s="2">
        <f t="shared" si="0"/>
        <v>240.71088</v>
      </c>
      <c r="H123" s="2">
        <f t="shared" si="1"/>
        <v>1.999999999998181E-2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12525.03</v>
      </c>
      <c r="D124" s="1">
        <f>'PR-RAS'!E128</f>
        <v>23879.29</v>
      </c>
      <c r="E124" s="1">
        <v>0</v>
      </c>
      <c r="F124" s="1">
        <v>0</v>
      </c>
      <c r="G124" s="2">
        <f t="shared" si="0"/>
        <v>7414.8840300000002</v>
      </c>
      <c r="H124" s="2">
        <f t="shared" si="1"/>
        <v>0.32000000000152795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v>
      </c>
      <c r="D125" s="1">
        <f>'PR-RAS'!E129</f>
        <v>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239983.16</v>
      </c>
      <c r="D130" s="1">
        <f>'PR-RAS'!E134</f>
        <v>339720.68</v>
      </c>
      <c r="E130" s="1">
        <v>0</v>
      </c>
      <c r="F130" s="1">
        <v>0</v>
      </c>
      <c r="G130" s="2">
        <f t="shared" si="0"/>
        <v>118605.76308</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239983.16</v>
      </c>
      <c r="D131" s="1">
        <f>'PR-RAS'!E135</f>
        <v>339720.68</v>
      </c>
      <c r="E131" s="1">
        <v>0</v>
      </c>
      <c r="F131" s="1">
        <v>0</v>
      </c>
      <c r="G131" s="2">
        <f t="shared" si="0"/>
        <v>119525.1876</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239703.03</v>
      </c>
      <c r="D132" s="1">
        <f>'PR-RAS'!E136</f>
        <v>335958.18</v>
      </c>
      <c r="E132" s="1">
        <v>0</v>
      </c>
      <c r="F132" s="1">
        <v>0</v>
      </c>
      <c r="G132" s="2">
        <f t="shared" si="0"/>
        <v>119422.14009</v>
      </c>
      <c r="H132" s="2">
        <f t="shared" si="1"/>
        <v>0.20999999999185093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280.13</v>
      </c>
      <c r="D133" s="1">
        <f>'PR-RAS'!E137</f>
        <v>3762.5</v>
      </c>
      <c r="E133" s="1">
        <v>0</v>
      </c>
      <c r="F133" s="1">
        <v>0</v>
      </c>
      <c r="G133" s="2">
        <f t="shared" si="0"/>
        <v>1030.2771600000001</v>
      </c>
      <c r="H133" s="2">
        <f t="shared" si="1"/>
        <v>0.62999999999999545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1807627</v>
      </c>
      <c r="D148" s="1">
        <f>'PR-RAS'!E152</f>
        <v>2492651.9000000008</v>
      </c>
      <c r="E148" s="1">
        <v>0</v>
      </c>
      <c r="F148" s="1">
        <v>0</v>
      </c>
      <c r="G148" s="2">
        <f t="shared" si="0"/>
        <v>998560.82760000019</v>
      </c>
      <c r="H148" s="2">
        <f t="shared" si="1"/>
        <v>9.9999999161809683E-2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1521105.7200000002</v>
      </c>
      <c r="D149" s="1">
        <f>'PR-RAS'!E153</f>
        <v>2090287.8000000003</v>
      </c>
      <c r="E149" s="1">
        <v>0</v>
      </c>
      <c r="F149" s="1">
        <v>0</v>
      </c>
      <c r="G149" s="2">
        <f t="shared" si="0"/>
        <v>843848.83536000003</v>
      </c>
      <c r="H149" s="2">
        <f t="shared" si="1"/>
        <v>0.47999999951571226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1258195.5900000001</v>
      </c>
      <c r="D150" s="1">
        <f>'PR-RAS'!E154</f>
        <v>1740846.1300000001</v>
      </c>
      <c r="E150" s="1">
        <v>0</v>
      </c>
      <c r="F150" s="1">
        <v>0</v>
      </c>
      <c r="G150" s="2">
        <f t="shared" si="0"/>
        <v>706243.28965000005</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1258195.5900000001</v>
      </c>
      <c r="D151" s="1">
        <f>'PR-RAS'!E155</f>
        <v>1681495.29</v>
      </c>
      <c r="E151" s="1">
        <v>0</v>
      </c>
      <c r="F151" s="1">
        <v>0</v>
      </c>
      <c r="G151" s="2">
        <f t="shared" si="0"/>
        <v>693177.92550000001</v>
      </c>
      <c r="H151" s="2">
        <f t="shared" si="1"/>
        <v>0.69999999995343387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59350.84</v>
      </c>
      <c r="E153" s="1">
        <v>0</v>
      </c>
      <c r="F153" s="1">
        <v>0</v>
      </c>
      <c r="G153" s="2">
        <f t="shared" si="0"/>
        <v>18042.655359999997</v>
      </c>
      <c r="H153" s="2">
        <f t="shared" si="1"/>
        <v>0.16000000000349246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55103.27</v>
      </c>
      <c r="D155" s="1">
        <f>'PR-RAS'!E159</f>
        <v>62123.31</v>
      </c>
      <c r="E155" s="1">
        <v>0</v>
      </c>
      <c r="F155" s="1">
        <v>0</v>
      </c>
      <c r="G155" s="2">
        <f t="shared" si="0"/>
        <v>27619.883059999996</v>
      </c>
      <c r="H155" s="2">
        <f t="shared" si="1"/>
        <v>0.57999999999447027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207806.86</v>
      </c>
      <c r="D156" s="1">
        <f>'PR-RAS'!E160</f>
        <v>287318.36</v>
      </c>
      <c r="E156" s="1">
        <v>0</v>
      </c>
      <c r="F156" s="1">
        <v>0</v>
      </c>
      <c r="G156" s="2">
        <f t="shared" si="0"/>
        <v>121278.7549</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207806.86</v>
      </c>
      <c r="D158" s="1">
        <f>'PR-RAS'!E162</f>
        <v>287318.36</v>
      </c>
      <c r="E158" s="1">
        <v>0</v>
      </c>
      <c r="F158" s="1">
        <v>0</v>
      </c>
      <c r="G158" s="2">
        <f t="shared" si="0"/>
        <v>122843.64206</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278357.27</v>
      </c>
      <c r="D160" s="1">
        <f>'PR-RAS'!E164</f>
        <v>392514.53000000009</v>
      </c>
      <c r="E160" s="1">
        <v>0</v>
      </c>
      <c r="F160" s="1">
        <v>0</v>
      </c>
      <c r="G160" s="2">
        <f t="shared" si="0"/>
        <v>169078.42647000001</v>
      </c>
      <c r="H160" s="2">
        <f t="shared" si="1"/>
        <v>0.73999999993247911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32924.78</v>
      </c>
      <c r="D161" s="1">
        <f>'PR-RAS'!E165</f>
        <v>46206.45</v>
      </c>
      <c r="E161" s="1">
        <v>0</v>
      </c>
      <c r="F161" s="1">
        <v>0</v>
      </c>
      <c r="G161" s="2">
        <f t="shared" si="0"/>
        <v>20054.0288</v>
      </c>
      <c r="H161" s="2">
        <f t="shared" si="1"/>
        <v>0.66999999999825377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6167.74</v>
      </c>
      <c r="D162" s="1">
        <f>'PR-RAS'!E166</f>
        <v>8682.4699999999993</v>
      </c>
      <c r="E162" s="1">
        <v>0</v>
      </c>
      <c r="F162" s="1">
        <v>0</v>
      </c>
      <c r="G162" s="2">
        <f t="shared" si="0"/>
        <v>3788.7614800000001</v>
      </c>
      <c r="H162" s="2">
        <f t="shared" si="1"/>
        <v>0.72999999999956344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25753.54</v>
      </c>
      <c r="D163" s="1">
        <f>'PR-RAS'!E167</f>
        <v>32714.82</v>
      </c>
      <c r="E163" s="1">
        <v>0</v>
      </c>
      <c r="F163" s="1">
        <v>0</v>
      </c>
      <c r="G163" s="2">
        <f t="shared" si="0"/>
        <v>14771.675159999999</v>
      </c>
      <c r="H163" s="2">
        <f t="shared" si="1"/>
        <v>0.63999999999941792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700</v>
      </c>
      <c r="D164" s="1">
        <f>'PR-RAS'!E168</f>
        <v>4759.16</v>
      </c>
      <c r="E164" s="1">
        <v>0</v>
      </c>
      <c r="F164" s="1">
        <v>0</v>
      </c>
      <c r="G164" s="2">
        <f t="shared" si="0"/>
        <v>1665.5861600000001</v>
      </c>
      <c r="H164" s="2">
        <f t="shared" si="1"/>
        <v>0.15999999999985448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303.5</v>
      </c>
      <c r="D165" s="1">
        <f>'PR-RAS'!E169</f>
        <v>50</v>
      </c>
      <c r="E165" s="1">
        <v>0</v>
      </c>
      <c r="F165" s="1">
        <v>0</v>
      </c>
      <c r="G165" s="2">
        <f t="shared" si="0"/>
        <v>66.174000000000007</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194997.14</v>
      </c>
      <c r="D166" s="1">
        <f>'PR-RAS'!E170</f>
        <v>228831.27000000002</v>
      </c>
      <c r="E166" s="1">
        <v>0</v>
      </c>
      <c r="F166" s="1">
        <v>0</v>
      </c>
      <c r="G166" s="2">
        <f t="shared" si="0"/>
        <v>107688.84720000002</v>
      </c>
      <c r="H166" s="2">
        <f t="shared" si="1"/>
        <v>0.41000000003259629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14772.44</v>
      </c>
      <c r="D167" s="1">
        <f>'PR-RAS'!E171</f>
        <v>17926.72</v>
      </c>
      <c r="E167" s="1">
        <v>0</v>
      </c>
      <c r="F167" s="1">
        <v>0</v>
      </c>
      <c r="G167" s="2">
        <f t="shared" si="0"/>
        <v>8403.8960800000004</v>
      </c>
      <c r="H167" s="2">
        <f t="shared" si="1"/>
        <v>0.71999999999934516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147070.60999999999</v>
      </c>
      <c r="D168" s="1">
        <f>'PR-RAS'!E172</f>
        <v>169106.21</v>
      </c>
      <c r="E168" s="1">
        <v>0</v>
      </c>
      <c r="F168" s="1">
        <v>0</v>
      </c>
      <c r="G168" s="2">
        <f t="shared" si="0"/>
        <v>81042.266010000007</v>
      </c>
      <c r="H168" s="2">
        <f t="shared" si="1"/>
        <v>0.60000000000582077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28747.89</v>
      </c>
      <c r="D169" s="1">
        <f>'PR-RAS'!E173</f>
        <v>33992.639999999999</v>
      </c>
      <c r="E169" s="1">
        <v>0</v>
      </c>
      <c r="F169" s="1">
        <v>0</v>
      </c>
      <c r="G169" s="2">
        <f t="shared" si="0"/>
        <v>16251.172560000001</v>
      </c>
      <c r="H169" s="2">
        <f t="shared" si="1"/>
        <v>0.47000000000116415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2175.7600000000002</v>
      </c>
      <c r="D170" s="1">
        <f>'PR-RAS'!E174</f>
        <v>3302.29</v>
      </c>
      <c r="E170" s="1">
        <v>0</v>
      </c>
      <c r="F170" s="1">
        <v>0</v>
      </c>
      <c r="G170" s="2">
        <f t="shared" si="0"/>
        <v>1483.8774600000002</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891.26</v>
      </c>
      <c r="D171" s="1">
        <f>'PR-RAS'!E175</f>
        <v>3231.32</v>
      </c>
      <c r="E171" s="1">
        <v>0</v>
      </c>
      <c r="F171" s="1">
        <v>0</v>
      </c>
      <c r="G171" s="2">
        <f t="shared" si="0"/>
        <v>1250.1630000000002</v>
      </c>
      <c r="H171" s="2">
        <f t="shared" si="1"/>
        <v>0.58000000000015461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1339.18</v>
      </c>
      <c r="D173" s="1">
        <f>'PR-RAS'!E177</f>
        <v>1272.0899999999999</v>
      </c>
      <c r="E173" s="1">
        <v>0</v>
      </c>
      <c r="F173" s="1">
        <v>0</v>
      </c>
      <c r="G173" s="2">
        <f t="shared" si="0"/>
        <v>667.93791999999985</v>
      </c>
      <c r="H173" s="2">
        <f t="shared" si="1"/>
        <v>0.26999999999998181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30796.530000000002</v>
      </c>
      <c r="D174" s="1">
        <f>'PR-RAS'!E178</f>
        <v>93484.1</v>
      </c>
      <c r="E174" s="1">
        <v>0</v>
      </c>
      <c r="F174" s="1">
        <v>0</v>
      </c>
      <c r="G174" s="2">
        <f t="shared" si="0"/>
        <v>37673.298289999999</v>
      </c>
      <c r="H174" s="2">
        <f t="shared" si="1"/>
        <v>0.57000000000334694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525.66999999999996</v>
      </c>
      <c r="D175" s="1">
        <f>'PR-RAS'!E179</f>
        <v>3435.3</v>
      </c>
      <c r="E175" s="1">
        <v>0</v>
      </c>
      <c r="F175" s="1">
        <v>0</v>
      </c>
      <c r="G175" s="2">
        <f t="shared" si="0"/>
        <v>1286.9509800000001</v>
      </c>
      <c r="H175" s="2">
        <f t="shared" si="1"/>
        <v>0.63000000000022283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6335.64</v>
      </c>
      <c r="D176" s="1">
        <f>'PR-RAS'!E180</f>
        <v>36022.43</v>
      </c>
      <c r="E176" s="1">
        <v>0</v>
      </c>
      <c r="F176" s="1">
        <v>0</v>
      </c>
      <c r="G176" s="2">
        <f t="shared" si="0"/>
        <v>13716.5875</v>
      </c>
      <c r="H176" s="2">
        <f t="shared" si="1"/>
        <v>0.78999999999996362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8766.64</v>
      </c>
      <c r="D178" s="1">
        <f>'PR-RAS'!E182</f>
        <v>30624.62</v>
      </c>
      <c r="E178" s="1">
        <v>0</v>
      </c>
      <c r="F178" s="1">
        <v>0</v>
      </c>
      <c r="G178" s="2">
        <f t="shared" si="0"/>
        <v>12392.81076</v>
      </c>
      <c r="H178" s="2">
        <f t="shared" si="1"/>
        <v>0.74000000000160071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3414.26</v>
      </c>
      <c r="D179" s="1">
        <f>'PR-RAS'!E183</f>
        <v>3553.8</v>
      </c>
      <c r="E179" s="1">
        <v>0</v>
      </c>
      <c r="F179" s="1">
        <v>0</v>
      </c>
      <c r="G179" s="2">
        <f t="shared" si="0"/>
        <v>1872.8910800000001</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499.7</v>
      </c>
      <c r="D180" s="1">
        <f>'PR-RAS'!E184</f>
        <v>614</v>
      </c>
      <c r="E180" s="1">
        <v>0</v>
      </c>
      <c r="F180" s="1">
        <v>0</v>
      </c>
      <c r="G180" s="2">
        <f t="shared" si="0"/>
        <v>309.25830000000002</v>
      </c>
      <c r="H180" s="2">
        <f t="shared" si="1"/>
        <v>0.30000000000001137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9250.4500000000007</v>
      </c>
      <c r="D181" s="1">
        <f>'PR-RAS'!E185</f>
        <v>3215.39</v>
      </c>
      <c r="E181" s="1">
        <v>0</v>
      </c>
      <c r="F181" s="1">
        <v>0</v>
      </c>
      <c r="G181" s="2">
        <f t="shared" si="0"/>
        <v>2822.6214</v>
      </c>
      <c r="H181" s="2">
        <f t="shared" si="1"/>
        <v>0.84000000000060027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1078.1500000000001</v>
      </c>
      <c r="D182" s="1">
        <f>'PR-RAS'!E186</f>
        <v>1498.18</v>
      </c>
      <c r="E182" s="1">
        <v>0</v>
      </c>
      <c r="F182" s="1">
        <v>0</v>
      </c>
      <c r="G182" s="2">
        <f t="shared" si="0"/>
        <v>737.48631</v>
      </c>
      <c r="H182" s="2">
        <f t="shared" si="1"/>
        <v>0.33000000000015461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926.02</v>
      </c>
      <c r="D183" s="1">
        <f>'PR-RAS'!E187</f>
        <v>14520.38</v>
      </c>
      <c r="E183" s="1">
        <v>0</v>
      </c>
      <c r="F183" s="1">
        <v>0</v>
      </c>
      <c r="G183" s="2">
        <f t="shared" si="0"/>
        <v>5453.9539599999998</v>
      </c>
      <c r="H183" s="2">
        <f t="shared" si="1"/>
        <v>0.39999999999918145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19638.82</v>
      </c>
      <c r="D190" s="1">
        <f>'PR-RAS'!E194</f>
        <v>23992.71</v>
      </c>
      <c r="E190" s="1">
        <v>0</v>
      </c>
      <c r="F190" s="1">
        <v>0</v>
      </c>
      <c r="G190" s="2">
        <f t="shared" si="0"/>
        <v>12780.981359999998</v>
      </c>
      <c r="H190" s="2">
        <f t="shared" si="1"/>
        <v>0.47000000000116415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2645.88</v>
      </c>
      <c r="D191" s="1">
        <f>'PR-RAS'!E195</f>
        <v>2167.0700000000002</v>
      </c>
      <c r="E191" s="1">
        <v>0</v>
      </c>
      <c r="F191" s="1">
        <v>0</v>
      </c>
      <c r="G191" s="2">
        <f t="shared" si="0"/>
        <v>1326.2038</v>
      </c>
      <c r="H191" s="2">
        <f t="shared" si="1"/>
        <v>0.19000000000005457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363.57</v>
      </c>
      <c r="D193" s="1">
        <f>'PR-RAS'!E197</f>
        <v>447.28</v>
      </c>
      <c r="E193" s="1">
        <v>0</v>
      </c>
      <c r="F193" s="1">
        <v>0</v>
      </c>
      <c r="G193" s="2">
        <f t="shared" si="0"/>
        <v>241.56095999999999</v>
      </c>
      <c r="H193" s="2">
        <f t="shared" si="1"/>
        <v>0.70999999999997954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740.45</v>
      </c>
      <c r="D194" s="1">
        <f>'PR-RAS'!E198</f>
        <v>930</v>
      </c>
      <c r="E194" s="1">
        <v>0</v>
      </c>
      <c r="F194" s="1">
        <v>0</v>
      </c>
      <c r="G194" s="2">
        <f t="shared" si="0"/>
        <v>501.88684999999998</v>
      </c>
      <c r="H194" s="2">
        <f t="shared" si="1"/>
        <v>0.45000000000004547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2859.73</v>
      </c>
      <c r="D195" s="1">
        <f>'PR-RAS'!E199</f>
        <v>4029.28</v>
      </c>
      <c r="E195" s="1">
        <v>0</v>
      </c>
      <c r="F195" s="1">
        <v>0</v>
      </c>
      <c r="G195" s="2">
        <f t="shared" si="0"/>
        <v>2118.1482600000004</v>
      </c>
      <c r="H195" s="2">
        <f t="shared" si="1"/>
        <v>0.5500000000001819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871.02</v>
      </c>
      <c r="D196" s="1">
        <f>'PR-RAS'!E200</f>
        <v>3311.36</v>
      </c>
      <c r="E196" s="1">
        <v>0</v>
      </c>
      <c r="F196" s="1">
        <v>0</v>
      </c>
      <c r="G196" s="2">
        <f t="shared" si="0"/>
        <v>1461.2792999999999</v>
      </c>
      <c r="H196" s="2">
        <f t="shared" si="1"/>
        <v>0.38000000000010914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12158.17</v>
      </c>
      <c r="D197" s="1">
        <f>'PR-RAS'!E201</f>
        <v>13107.72</v>
      </c>
      <c r="E197" s="1">
        <v>0</v>
      </c>
      <c r="F197" s="1">
        <v>0</v>
      </c>
      <c r="G197" s="2">
        <f t="shared" si="0"/>
        <v>7521.2275600000003</v>
      </c>
      <c r="H197" s="2">
        <f t="shared" si="1"/>
        <v>0.4500000000007276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3379.18</v>
      </c>
      <c r="D198" s="1">
        <f>'PR-RAS'!E202</f>
        <v>5888.8600000000006</v>
      </c>
      <c r="E198" s="1">
        <v>0</v>
      </c>
      <c r="F198" s="1">
        <v>0</v>
      </c>
      <c r="G198" s="2">
        <f t="shared" si="0"/>
        <v>2985.9093000000003</v>
      </c>
      <c r="H198" s="2">
        <f t="shared" si="1"/>
        <v>0.31999999999925421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3379.18</v>
      </c>
      <c r="D212" s="1">
        <f>'PR-RAS'!E216</f>
        <v>5888.8600000000006</v>
      </c>
      <c r="E212" s="1">
        <v>0</v>
      </c>
      <c r="F212" s="1">
        <v>0</v>
      </c>
      <c r="G212" s="2">
        <f t="shared" si="0"/>
        <v>3198.1059</v>
      </c>
      <c r="H212" s="2">
        <f t="shared" si="1"/>
        <v>0.31999999999925421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1413.57</v>
      </c>
      <c r="D213" s="1">
        <f>'PR-RAS'!E217</f>
        <v>1134.8</v>
      </c>
      <c r="E213" s="1">
        <v>0</v>
      </c>
      <c r="F213" s="1">
        <v>0</v>
      </c>
      <c r="G213" s="2">
        <f t="shared" si="0"/>
        <v>780.83204000000001</v>
      </c>
      <c r="H213" s="2">
        <f t="shared" si="1"/>
        <v>0.63000000000010914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1965.61</v>
      </c>
      <c r="D215" s="1">
        <f>'PR-RAS'!E219</f>
        <v>4754.0600000000004</v>
      </c>
      <c r="E215" s="1">
        <v>0</v>
      </c>
      <c r="F215" s="1">
        <v>0</v>
      </c>
      <c r="G215" s="2">
        <f t="shared" si="0"/>
        <v>2455.3782200000001</v>
      </c>
      <c r="H215" s="2">
        <f t="shared" si="1"/>
        <v>0.45000000000050022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1965.92</v>
      </c>
      <c r="D258" s="1">
        <f>'PR-RAS'!E262</f>
        <v>1118.72</v>
      </c>
      <c r="E258" s="1">
        <v>0</v>
      </c>
      <c r="F258" s="1">
        <v>0</v>
      </c>
      <c r="G258" s="2">
        <f t="shared" si="0"/>
        <v>1080.2635200000002</v>
      </c>
      <c r="H258" s="2">
        <f t="shared" si="1"/>
        <v>0.35999999999989996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1965.92</v>
      </c>
      <c r="D265" s="1">
        <f>'PR-RAS'!E269</f>
        <v>1118.72</v>
      </c>
      <c r="E265" s="1">
        <v>0</v>
      </c>
      <c r="F265" s="1">
        <v>0</v>
      </c>
      <c r="G265" s="2">
        <f t="shared" si="0"/>
        <v>1109.6870400000003</v>
      </c>
      <c r="H265" s="2">
        <f t="shared" si="1"/>
        <v>0.35999999999989996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1300</v>
      </c>
      <c r="D266" s="1">
        <f>'PR-RAS'!E270</f>
        <v>480</v>
      </c>
      <c r="E266" s="1">
        <v>0</v>
      </c>
      <c r="F266" s="1">
        <v>0</v>
      </c>
      <c r="G266" s="2">
        <f t="shared" si="0"/>
        <v>598.9</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665.92</v>
      </c>
      <c r="D267" s="1">
        <f>'PR-RAS'!E271</f>
        <v>638.72</v>
      </c>
      <c r="E267" s="1">
        <v>0</v>
      </c>
      <c r="F267" s="1">
        <v>0</v>
      </c>
      <c r="G267" s="2">
        <f t="shared" si="0"/>
        <v>516.93376000000001</v>
      </c>
      <c r="H267" s="2">
        <f t="shared" si="1"/>
        <v>0.36000000000001364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2818.91</v>
      </c>
      <c r="D269" s="1">
        <f>'PR-RAS'!E273</f>
        <v>2841.99</v>
      </c>
      <c r="E269" s="1">
        <v>0</v>
      </c>
      <c r="F269" s="1">
        <v>0</v>
      </c>
      <c r="G269" s="2">
        <f t="shared" si="0"/>
        <v>2278.7745199999999</v>
      </c>
      <c r="H269" s="2">
        <f t="shared" si="1"/>
        <v>0.1000000000003638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2818.91</v>
      </c>
      <c r="D270" s="1">
        <f>'PR-RAS'!E274</f>
        <v>2841.99</v>
      </c>
      <c r="E270" s="1">
        <v>0</v>
      </c>
      <c r="F270" s="1">
        <v>0</v>
      </c>
      <c r="G270" s="2">
        <f t="shared" si="0"/>
        <v>2287.2774100000001</v>
      </c>
      <c r="H270" s="2">
        <f t="shared" si="1"/>
        <v>0.1000000000003638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2818.91</v>
      </c>
      <c r="D272" s="1">
        <f>'PR-RAS'!E276</f>
        <v>2841.99</v>
      </c>
      <c r="E272" s="1">
        <v>0</v>
      </c>
      <c r="F272" s="1">
        <v>0</v>
      </c>
      <c r="G272" s="2">
        <f t="shared" si="0"/>
        <v>2304.2831900000001</v>
      </c>
      <c r="H272" s="2">
        <f t="shared" si="1"/>
        <v>0.1000000000003638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1807627</v>
      </c>
      <c r="D295" s="1">
        <f>'PR-RAS'!E299</f>
        <v>2492651.9000000008</v>
      </c>
      <c r="E295" s="1">
        <v>0</v>
      </c>
      <c r="F295" s="1">
        <v>0</v>
      </c>
      <c r="G295" s="2">
        <f t="shared" si="12"/>
        <v>1997121.6552000004</v>
      </c>
      <c r="H295" s="2">
        <f t="shared" si="13"/>
        <v>9.9999999161809683E-2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9855.4599999999627</v>
      </c>
      <c r="D296" s="1">
        <f>'PR-RAS'!E300</f>
        <v>0</v>
      </c>
      <c r="E296" s="1">
        <v>0</v>
      </c>
      <c r="F296" s="1">
        <v>0</v>
      </c>
      <c r="G296" s="2">
        <f t="shared" si="12"/>
        <v>2907.3606999999888</v>
      </c>
      <c r="H296" s="2">
        <f t="shared" si="13"/>
        <v>0.4599999999627471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222936.72000000067</v>
      </c>
      <c r="E297" s="1">
        <v>0</v>
      </c>
      <c r="F297" s="1">
        <v>0</v>
      </c>
      <c r="G297" s="2">
        <f t="shared" si="12"/>
        <v>131978.5382400004</v>
      </c>
      <c r="H297" s="2">
        <f t="shared" si="13"/>
        <v>0.27999999932944775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41985.03</v>
      </c>
      <c r="D298" s="1">
        <f>'PR-RAS'!E302</f>
        <v>64024.53</v>
      </c>
      <c r="E298" s="1">
        <v>0</v>
      </c>
      <c r="F298" s="1">
        <v>0</v>
      </c>
      <c r="G298" s="2">
        <f t="shared" si="12"/>
        <v>50500.124729999996</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15818.26</v>
      </c>
      <c r="D300" s="1">
        <f>'PR-RAS'!E304</f>
        <v>244981.47</v>
      </c>
      <c r="E300" s="1">
        <v>0</v>
      </c>
      <c r="F300" s="1">
        <v>0</v>
      </c>
      <c r="G300" s="2">
        <f t="shared" si="12"/>
        <v>151228.57879999999</v>
      </c>
      <c r="H300" s="2">
        <f t="shared" si="13"/>
        <v>0.73000000000138243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10708.07</v>
      </c>
      <c r="D301" s="1">
        <f>'PR-RAS'!E305</f>
        <v>1843.25</v>
      </c>
      <c r="E301" s="1">
        <v>0</v>
      </c>
      <c r="F301" s="1">
        <v>0</v>
      </c>
      <c r="G301" s="2">
        <f t="shared" si="12"/>
        <v>4318.3710000000001</v>
      </c>
      <c r="H301" s="2">
        <f t="shared" si="13"/>
        <v>0.31999999999970896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6464.49</v>
      </c>
      <c r="D355" s="1">
        <f>'PR-RAS'!E360</f>
        <v>12558.4</v>
      </c>
      <c r="E355" s="1">
        <v>0</v>
      </c>
      <c r="F355" s="1">
        <v>0</v>
      </c>
      <c r="G355" s="2">
        <f t="shared" si="12"/>
        <v>11179.77666</v>
      </c>
      <c r="H355" s="2">
        <f t="shared" si="13"/>
        <v>0.88999999999941792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6464.49</v>
      </c>
      <c r="D368" s="1">
        <f>'PR-RAS'!E373</f>
        <v>12558.4</v>
      </c>
      <c r="E368" s="1">
        <v>0</v>
      </c>
      <c r="F368" s="1">
        <v>0</v>
      </c>
      <c r="G368" s="2">
        <f t="shared" si="12"/>
        <v>11590.333430000001</v>
      </c>
      <c r="H368" s="2">
        <f t="shared" si="13"/>
        <v>0.88999999999941792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5740.25</v>
      </c>
      <c r="D374" s="1">
        <f>'PR-RAS'!E379</f>
        <v>12558.4</v>
      </c>
      <c r="E374" s="1">
        <v>0</v>
      </c>
      <c r="F374" s="1">
        <v>0</v>
      </c>
      <c r="G374" s="2">
        <f t="shared" si="12"/>
        <v>11509.67965</v>
      </c>
      <c r="H374" s="2">
        <f t="shared" si="13"/>
        <v>0.6499999999996362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5480.57</v>
      </c>
      <c r="D375" s="1">
        <f>'PR-RAS'!E380</f>
        <v>5596.9</v>
      </c>
      <c r="E375" s="1">
        <v>0</v>
      </c>
      <c r="F375" s="1">
        <v>0</v>
      </c>
      <c r="G375" s="2">
        <f t="shared" si="12"/>
        <v>6236.2143799999994</v>
      </c>
      <c r="H375" s="2">
        <f t="shared" si="13"/>
        <v>0.53000000000065484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374</v>
      </c>
      <c r="E379" s="1">
        <v>0</v>
      </c>
      <c r="F379" s="1">
        <v>0</v>
      </c>
      <c r="G379" s="2">
        <f t="shared" si="12"/>
        <v>282.74400000000003</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259.68</v>
      </c>
      <c r="D381" s="1">
        <f>'PR-RAS'!E386</f>
        <v>6587.5</v>
      </c>
      <c r="E381" s="1">
        <v>0</v>
      </c>
      <c r="F381" s="1">
        <v>0</v>
      </c>
      <c r="G381" s="2">
        <f t="shared" si="12"/>
        <v>5105.1783999999998</v>
      </c>
      <c r="H381" s="2">
        <f t="shared" si="13"/>
        <v>0.81999999999999318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724.24</v>
      </c>
      <c r="D388" s="1">
        <f>'PR-RAS'!E393</f>
        <v>0</v>
      </c>
      <c r="E388" s="1">
        <v>0</v>
      </c>
      <c r="F388" s="1">
        <v>0</v>
      </c>
      <c r="G388" s="2">
        <f t="shared" si="12"/>
        <v>280.28088000000002</v>
      </c>
      <c r="H388" s="2">
        <f t="shared" si="13"/>
        <v>0.24000000000000909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724.24</v>
      </c>
      <c r="D389" s="1">
        <f>'PR-RAS'!E394</f>
        <v>0</v>
      </c>
      <c r="E389" s="1">
        <v>0</v>
      </c>
      <c r="F389" s="1">
        <v>0</v>
      </c>
      <c r="G389" s="2">
        <f t="shared" si="12"/>
        <v>281.00512000000003</v>
      </c>
      <c r="H389" s="2">
        <f t="shared" si="13"/>
        <v>0.24000000000000909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6464.49</v>
      </c>
      <c r="D413" s="1">
        <f>'PR-RAS'!E418</f>
        <v>12558.4</v>
      </c>
      <c r="E413" s="1">
        <v>0</v>
      </c>
      <c r="F413" s="1">
        <v>0</v>
      </c>
      <c r="G413" s="2">
        <f t="shared" si="12"/>
        <v>13011.491479999999</v>
      </c>
      <c r="H413" s="2">
        <f t="shared" si="13"/>
        <v>0.88999999999941792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29823.97</v>
      </c>
      <c r="D415" s="1">
        <f>'PR-RAS'!E420</f>
        <v>104572.35</v>
      </c>
      <c r="E415" s="1">
        <v>0</v>
      </c>
      <c r="F415" s="1">
        <v>0</v>
      </c>
      <c r="G415" s="2">
        <f t="shared" si="12"/>
        <v>98933.029380000007</v>
      </c>
      <c r="H415" s="2">
        <f t="shared" si="13"/>
        <v>0.38000000000465661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1817482.46</v>
      </c>
      <c r="D417" s="1">
        <f>'PR-RAS'!E422</f>
        <v>2269715.1800000002</v>
      </c>
      <c r="E417" s="1">
        <v>0</v>
      </c>
      <c r="F417" s="1">
        <v>0</v>
      </c>
      <c r="G417" s="2">
        <f t="shared" si="12"/>
        <v>2644475.73312</v>
      </c>
      <c r="H417" s="2">
        <f t="shared" si="13"/>
        <v>0.64000000013038516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1814091.49</v>
      </c>
      <c r="D418" s="1">
        <f>'PR-RAS'!E423</f>
        <v>2505210.3000000007</v>
      </c>
      <c r="E418" s="1">
        <v>0</v>
      </c>
      <c r="F418" s="1">
        <v>0</v>
      </c>
      <c r="G418" s="2">
        <f t="shared" si="12"/>
        <v>2845821.5415300005</v>
      </c>
      <c r="H418" s="2">
        <f t="shared" si="13"/>
        <v>0.79000000073574483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3390.9699999999721</v>
      </c>
      <c r="D419" s="1">
        <f>'PR-RAS'!E424</f>
        <v>0</v>
      </c>
      <c r="E419" s="1">
        <v>0</v>
      </c>
      <c r="F419" s="1">
        <v>0</v>
      </c>
      <c r="G419" s="2">
        <f t="shared" si="12"/>
        <v>1417.4254599999883</v>
      </c>
      <c r="H419" s="2">
        <f t="shared" si="13"/>
        <v>3.0000000027939677E-2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235495.12000000058</v>
      </c>
      <c r="E420" s="1">
        <v>0</v>
      </c>
      <c r="F420" s="1">
        <v>0</v>
      </c>
      <c r="G420" s="2">
        <f t="shared" si="12"/>
        <v>197344.91056000048</v>
      </c>
      <c r="H420" s="2">
        <f t="shared" si="13"/>
        <v>0.12000000057742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12161.059999999998</v>
      </c>
      <c r="D421" s="1">
        <f>'PR-RAS'!E426</f>
        <v>0</v>
      </c>
      <c r="E421" s="1">
        <v>0</v>
      </c>
      <c r="F421" s="1">
        <v>0</v>
      </c>
      <c r="G421" s="2">
        <f t="shared" si="12"/>
        <v>5107.645199999999</v>
      </c>
      <c r="H421" s="2">
        <f t="shared" si="13"/>
        <v>5.9999999997671694E-2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40547.820000000007</v>
      </c>
      <c r="E422" s="1">
        <v>0</v>
      </c>
      <c r="F422" s="1">
        <v>0</v>
      </c>
      <c r="G422" s="2">
        <f t="shared" si="12"/>
        <v>34141.264440000006</v>
      </c>
      <c r="H422" s="2">
        <f t="shared" si="13"/>
        <v>0.17999999999301508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15818.26</v>
      </c>
      <c r="D423" s="1">
        <f>'PR-RAS'!E428</f>
        <v>244981.47</v>
      </c>
      <c r="E423" s="1">
        <v>0</v>
      </c>
      <c r="F423" s="1">
        <v>0</v>
      </c>
      <c r="G423" s="2">
        <f t="shared" si="12"/>
        <v>213439.66639999999</v>
      </c>
      <c r="H423" s="2">
        <f t="shared" si="13"/>
        <v>0.73000000000138243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1817482.46</v>
      </c>
      <c r="D637" s="1">
        <f>'PR-RAS'!E643</f>
        <v>2269715.1800000002</v>
      </c>
      <c r="E637" s="1">
        <v>0</v>
      </c>
      <c r="F637" s="1">
        <v>0</v>
      </c>
      <c r="G637" s="2">
        <f t="shared" si="14"/>
        <v>4042996.5535200001</v>
      </c>
      <c r="H637" s="2">
        <f t="shared" si="15"/>
        <v>0.64000000013038516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1814091.49</v>
      </c>
      <c r="D638" s="1">
        <f>'PR-RAS'!E644</f>
        <v>2505210.3000000007</v>
      </c>
      <c r="E638" s="1">
        <v>0</v>
      </c>
      <c r="F638" s="1">
        <v>0</v>
      </c>
      <c r="G638" s="2">
        <f t="shared" si="14"/>
        <v>4347214.2013300015</v>
      </c>
      <c r="H638" s="2">
        <f t="shared" si="15"/>
        <v>0.79000000073574483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3390.9699999999721</v>
      </c>
      <c r="D639" s="1">
        <f>'PR-RAS'!E645</f>
        <v>0</v>
      </c>
      <c r="E639" s="1">
        <v>0</v>
      </c>
      <c r="F639" s="1">
        <v>0</v>
      </c>
      <c r="G639" s="2">
        <f t="shared" si="14"/>
        <v>2163.438859999982</v>
      </c>
      <c r="H639" s="2">
        <f t="shared" si="15"/>
        <v>3.0000000027939677E-2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235495.12000000058</v>
      </c>
      <c r="E640" s="1">
        <v>0</v>
      </c>
      <c r="F640" s="1">
        <v>0</v>
      </c>
      <c r="G640" s="2">
        <f t="shared" si="14"/>
        <v>300962.76336000074</v>
      </c>
      <c r="H640" s="2">
        <f t="shared" si="15"/>
        <v>0.12000000057742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12161.059999999998</v>
      </c>
      <c r="D641" s="1">
        <f>'PR-RAS'!E647</f>
        <v>0</v>
      </c>
      <c r="E641" s="1">
        <v>0</v>
      </c>
      <c r="F641" s="1">
        <v>0</v>
      </c>
      <c r="G641" s="2">
        <f t="shared" si="14"/>
        <v>7783.0783999999985</v>
      </c>
      <c r="H641" s="2">
        <f t="shared" si="15"/>
        <v>5.9999999997671694E-2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40547.820000000007</v>
      </c>
      <c r="E642" s="1">
        <v>0</v>
      </c>
      <c r="F642" s="1">
        <v>0</v>
      </c>
      <c r="G642" s="2">
        <f t="shared" si="14"/>
        <v>51982.305240000009</v>
      </c>
      <c r="H642" s="2">
        <f t="shared" si="15"/>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15552.02999999997</v>
      </c>
      <c r="D643" s="1">
        <f>'PR-RAS'!E649</f>
        <v>0</v>
      </c>
      <c r="E643" s="1">
        <v>0</v>
      </c>
      <c r="F643" s="1">
        <v>0</v>
      </c>
      <c r="G643" s="2">
        <f t="shared" si="14"/>
        <v>9984.4032599999809</v>
      </c>
      <c r="H643" s="2">
        <f t="shared" si="15"/>
        <v>2.9999999969732016E-2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276042.94000000058</v>
      </c>
      <c r="E644" s="1">
        <v>0</v>
      </c>
      <c r="F644" s="1">
        <v>0</v>
      </c>
      <c r="G644" s="2">
        <f t="shared" si="14"/>
        <v>354991.22084000078</v>
      </c>
      <c r="H644" s="2">
        <f t="shared" si="15"/>
        <v>5.9999999415595084E-2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233944.1</v>
      </c>
      <c r="D645" s="1">
        <f>'PR-RAS'!E651</f>
        <v>0</v>
      </c>
      <c r="E645" s="1">
        <v>0</v>
      </c>
      <c r="F645" s="1">
        <v>0</v>
      </c>
      <c r="G645" s="2">
        <f t="shared" si="14"/>
        <v>150660.00040000002</v>
      </c>
      <c r="H645" s="2">
        <f t="shared" si="15"/>
        <v>0.10000000000582077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50813.7</v>
      </c>
      <c r="D646" s="1">
        <f>'PR-RAS'!E653</f>
        <v>72266.16</v>
      </c>
      <c r="E646" s="1">
        <v>0</v>
      </c>
      <c r="F646" s="1">
        <v>0</v>
      </c>
      <c r="G646" s="2">
        <f t="shared" si="14"/>
        <v>125998.18290000001</v>
      </c>
      <c r="H646" s="2">
        <f t="shared" si="15"/>
        <v>0.46000000000640284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474598.59</v>
      </c>
      <c r="D647" s="1">
        <f>'PR-RAS'!E654</f>
        <v>727431.78</v>
      </c>
      <c r="E647" s="1">
        <v>0</v>
      </c>
      <c r="F647" s="1">
        <v>0</v>
      </c>
      <c r="G647" s="2">
        <f t="shared" si="14"/>
        <v>1246432.5489000001</v>
      </c>
      <c r="H647" s="2">
        <f t="shared" si="15"/>
        <v>0.62999999994644895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492609.2</v>
      </c>
      <c r="D648" s="1">
        <f>'PR-RAS'!E655</f>
        <v>777538.44</v>
      </c>
      <c r="E648" s="1">
        <v>0</v>
      </c>
      <c r="F648" s="1">
        <v>0</v>
      </c>
      <c r="G648" s="2">
        <f t="shared" si="14"/>
        <v>1324852.8937599999</v>
      </c>
      <c r="H648" s="2">
        <f t="shared" si="15"/>
        <v>0.63999999995576218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32803.090000000026</v>
      </c>
      <c r="D649" s="1">
        <f>'PR-RAS'!E656</f>
        <v>22159.500000000116</v>
      </c>
      <c r="E649" s="1">
        <v>0</v>
      </c>
      <c r="F649" s="1">
        <v>0</v>
      </c>
      <c r="G649" s="2">
        <f t="shared" si="14"/>
        <v>49975.114320000168</v>
      </c>
      <c r="H649" s="2">
        <f t="shared" si="15"/>
        <v>0.58999999990919605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102</v>
      </c>
      <c r="D651" s="1">
        <f>'PR-RAS'!E658</f>
        <v>102</v>
      </c>
      <c r="E651" s="1">
        <v>0</v>
      </c>
      <c r="F651" s="1">
        <v>0</v>
      </c>
      <c r="G651" s="2">
        <f t="shared" si="14"/>
        <v>198.9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99</v>
      </c>
      <c r="D653" s="1">
        <f>'PR-RAS'!E660</f>
        <v>99</v>
      </c>
      <c r="E653" s="1">
        <v>0</v>
      </c>
      <c r="F653" s="1">
        <v>0</v>
      </c>
      <c r="G653" s="2">
        <f t="shared" si="14"/>
        <v>193.64400000000001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1464646.17</v>
      </c>
      <c r="D676" s="1">
        <f>'PR-RAS'!E683</f>
        <v>1683074.08</v>
      </c>
      <c r="E676" s="1">
        <v>0</v>
      </c>
      <c r="F676" s="1">
        <v>0</v>
      </c>
      <c r="G676" s="2">
        <f t="shared" si="14"/>
        <v>3260786.1727500004</v>
      </c>
      <c r="H676" s="2">
        <f t="shared" si="15"/>
        <v>0.25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95601.01</v>
      </c>
      <c r="E678" s="1">
        <v>0</v>
      </c>
      <c r="F678" s="1">
        <v>0</v>
      </c>
      <c r="G678" s="2">
        <f t="shared" si="14"/>
        <v>129443.76754</v>
      </c>
      <c r="H678" s="2">
        <f t="shared" si="15"/>
        <v>9.9999999947613105E-3</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70768.320000000007</v>
      </c>
      <c r="D717" s="1">
        <f>'PR-RAS'!E724</f>
        <v>69634.820000000007</v>
      </c>
      <c r="E717" s="1">
        <v>0</v>
      </c>
      <c r="F717" s="1">
        <v>0</v>
      </c>
      <c r="G717" s="2">
        <f t="shared" si="14"/>
        <v>150387.17936000001</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3163.46</v>
      </c>
      <c r="E725" s="1">
        <v>0</v>
      </c>
      <c r="F725" s="1">
        <v>0</v>
      </c>
      <c r="G725" s="2">
        <f t="shared" si="14"/>
        <v>4580.6900800000003</v>
      </c>
      <c r="H725" s="2">
        <f t="shared" si="15"/>
        <v>0.46000000000003638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2450.06</v>
      </c>
      <c r="D726" s="1">
        <f>'PR-RAS'!E733</f>
        <v>2648.64</v>
      </c>
      <c r="E726" s="1">
        <v>0</v>
      </c>
      <c r="F726" s="1">
        <v>0</v>
      </c>
      <c r="G726" s="2">
        <f t="shared" si="14"/>
        <v>5616.8215</v>
      </c>
      <c r="H726" s="2">
        <f t="shared" si="15"/>
        <v>0.42000000000007276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25753.54</v>
      </c>
      <c r="D727" s="1">
        <f>'PR-RAS'!E734</f>
        <v>32714.82</v>
      </c>
      <c r="E727" s="1">
        <v>0</v>
      </c>
      <c r="F727" s="1">
        <v>0</v>
      </c>
      <c r="G727" s="2">
        <f t="shared" si="14"/>
        <v>66198.988679999995</v>
      </c>
      <c r="H727" s="2">
        <f t="shared" si="15"/>
        <v>0.63999999999941792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131.4</v>
      </c>
      <c r="D729" s="1">
        <f>'PR-RAS'!E736</f>
        <v>245.7</v>
      </c>
      <c r="E729" s="1">
        <v>0</v>
      </c>
      <c r="F729" s="1">
        <v>0</v>
      </c>
      <c r="G729" s="2">
        <f t="shared" si="14"/>
        <v>453.39839999999998</v>
      </c>
      <c r="H729" s="2">
        <f t="shared" si="15"/>
        <v>0.70000000000001705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253.27</v>
      </c>
      <c r="D730" s="1">
        <f>'PR-RAS'!E737</f>
        <v>0</v>
      </c>
      <c r="E730" s="1">
        <v>0</v>
      </c>
      <c r="F730" s="1">
        <v>0</v>
      </c>
      <c r="G730" s="2">
        <f t="shared" si="14"/>
        <v>184.63382999999999</v>
      </c>
      <c r="H730" s="2">
        <f t="shared" si="15"/>
        <v>0.27000000000001023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8997.18</v>
      </c>
      <c r="D731" s="1">
        <f>'PR-RAS'!E738</f>
        <v>3215.39</v>
      </c>
      <c r="E731" s="1">
        <v>0</v>
      </c>
      <c r="F731" s="1">
        <v>0</v>
      </c>
      <c r="G731" s="2">
        <f t="shared" si="14"/>
        <v>11262.4108</v>
      </c>
      <c r="H731" s="2">
        <f t="shared" si="15"/>
        <v>0.57000000000016371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926.02</v>
      </c>
      <c r="D733" s="1">
        <f>'PR-RAS'!E740</f>
        <v>14520.38</v>
      </c>
      <c r="E733" s="1">
        <v>0</v>
      </c>
      <c r="F733" s="1">
        <v>0</v>
      </c>
      <c r="G733" s="2">
        <f t="shared" si="14"/>
        <v>21935.682959999998</v>
      </c>
      <c r="H733" s="2">
        <f t="shared" si="15"/>
        <v>0.39999999999918145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2645.88</v>
      </c>
      <c r="D734" s="1">
        <f>'PR-RAS'!E741</f>
        <v>2167.0700000000002</v>
      </c>
      <c r="E734" s="1">
        <v>0</v>
      </c>
      <c r="F734" s="1">
        <v>0</v>
      </c>
      <c r="G734" s="2">
        <f t="shared" si="14"/>
        <v>5116.35466</v>
      </c>
      <c r="H734" s="2">
        <f t="shared" si="15"/>
        <v>0.19000000000005457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740.45</v>
      </c>
      <c r="D736" s="1">
        <f>'PR-RAS'!E743</f>
        <v>930</v>
      </c>
      <c r="E736" s="1">
        <v>0</v>
      </c>
      <c r="F736" s="1">
        <v>0</v>
      </c>
      <c r="G736" s="2">
        <f t="shared" ref="G736:G737" si="28">(B736/1000)*(C736*1+D736*2)</f>
        <v>1911.3307499999999</v>
      </c>
      <c r="H736" s="2">
        <f t="shared" ref="H736:H737" si="29">ABS(C736-ROUND(C736,0))+ABS(D736-ROUND(D736,0))</f>
        <v>0.45000000000004547</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2859.73</v>
      </c>
      <c r="D737" s="1">
        <f>'PR-RAS'!E744</f>
        <v>3750.55</v>
      </c>
      <c r="E737" s="1">
        <v>0</v>
      </c>
      <c r="F737" s="1">
        <v>0</v>
      </c>
      <c r="G737" s="2">
        <f t="shared" si="28"/>
        <v>7625.5708800000002</v>
      </c>
      <c r="H737" s="2">
        <f t="shared" si="29"/>
        <v>0.71999999999979991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1300</v>
      </c>
      <c r="D843" s="1">
        <f>'PR-RAS'!E850</f>
        <v>480</v>
      </c>
      <c r="E843" s="1">
        <v>0</v>
      </c>
      <c r="F843" s="1">
        <v>0</v>
      </c>
      <c r="G843" s="2">
        <f t="shared" si="34"/>
        <v>1902.9199999999998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665.92</v>
      </c>
      <c r="D844" s="1">
        <f>'PR-RAS'!E851</f>
        <v>638.72</v>
      </c>
      <c r="E844" s="1">
        <v>0</v>
      </c>
      <c r="F844" s="1">
        <v>0</v>
      </c>
      <c r="G844" s="2">
        <f t="shared" si="34"/>
        <v>1638.2524800000001</v>
      </c>
      <c r="H844" s="2">
        <f t="shared" si="35"/>
        <v>0.36000000000001364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377863.17</v>
      </c>
      <c r="D1582" s="6"/>
      <c r="E1582" s="6">
        <v>0</v>
      </c>
      <c r="F1582" s="6">
        <v>0</v>
      </c>
      <c r="G1582" s="7">
        <f t="shared" ref="G1582:G1686" si="70">B1582/1000*C1582</f>
        <v>377.86316999999997</v>
      </c>
      <c r="H1582" s="7">
        <f t="shared" ref="H1582:H1686" si="71">ABS(C1582-ROUND(C1582,0))</f>
        <v>0.16999999998370185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2305001.92</v>
      </c>
      <c r="D1583" s="1">
        <v>0</v>
      </c>
      <c r="E1583" s="1">
        <v>0</v>
      </c>
      <c r="F1583" s="1">
        <v>0</v>
      </c>
      <c r="G1583" s="2">
        <f t="shared" si="70"/>
        <v>4610.0038400000003</v>
      </c>
      <c r="H1583" s="2">
        <f t="shared" si="71"/>
        <v>8.0000000074505806E-2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2261353.4</v>
      </c>
      <c r="D1585" s="1">
        <v>0</v>
      </c>
      <c r="E1585" s="1">
        <v>0</v>
      </c>
      <c r="F1585" s="1">
        <v>0</v>
      </c>
      <c r="G1585" s="2">
        <f t="shared" si="70"/>
        <v>9045.4135999999999</v>
      </c>
      <c r="H1585" s="2">
        <f t="shared" si="71"/>
        <v>0.39999999990686774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1862908.15</v>
      </c>
      <c r="D1586" s="1">
        <v>0</v>
      </c>
      <c r="E1586" s="1">
        <v>0</v>
      </c>
      <c r="F1586" s="1">
        <v>0</v>
      </c>
      <c r="G1586" s="2">
        <f t="shared" si="70"/>
        <v>9314.5407500000001</v>
      </c>
      <c r="H1586" s="2">
        <f t="shared" si="71"/>
        <v>0.14999999990686774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389262.42</v>
      </c>
      <c r="D1587" s="1">
        <v>0</v>
      </c>
      <c r="E1587" s="1">
        <v>0</v>
      </c>
      <c r="F1587" s="1">
        <v>0</v>
      </c>
      <c r="G1587" s="2">
        <f t="shared" si="70"/>
        <v>2335.5745200000001</v>
      </c>
      <c r="H1587" s="2">
        <f t="shared" si="71"/>
        <v>0.41999999998370185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5860.84</v>
      </c>
      <c r="D1588" s="1">
        <v>0</v>
      </c>
      <c r="E1588" s="1">
        <v>0</v>
      </c>
      <c r="F1588" s="1">
        <v>0</v>
      </c>
      <c r="G1588" s="2">
        <f t="shared" si="70"/>
        <v>41.025880000000001</v>
      </c>
      <c r="H1588" s="2">
        <f t="shared" si="71"/>
        <v>0.15999999999985448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480</v>
      </c>
      <c r="D1591" s="1">
        <v>0</v>
      </c>
      <c r="E1591" s="1">
        <v>0</v>
      </c>
      <c r="F1591" s="1">
        <v>0</v>
      </c>
      <c r="G1591" s="2">
        <f t="shared" si="70"/>
        <v>4.8</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2841.99</v>
      </c>
      <c r="D1593" s="1">
        <v>0</v>
      </c>
      <c r="E1593" s="1">
        <v>0</v>
      </c>
      <c r="F1593" s="1">
        <v>0</v>
      </c>
      <c r="G1593" s="2">
        <f t="shared" si="70"/>
        <v>34.103879999999997</v>
      </c>
      <c r="H1593" s="2">
        <f t="shared" si="71"/>
        <v>1.0000000000218279E-2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12558.4</v>
      </c>
      <c r="D1594" s="1">
        <v>0</v>
      </c>
      <c r="E1594" s="1">
        <v>0</v>
      </c>
      <c r="F1594" s="1">
        <v>0</v>
      </c>
      <c r="G1594" s="2">
        <f t="shared" si="70"/>
        <v>163.25919999999999</v>
      </c>
      <c r="H1594" s="2">
        <f t="shared" si="71"/>
        <v>0.3999999999996362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31090.12</v>
      </c>
      <c r="D1601" s="1">
        <v>0</v>
      </c>
      <c r="E1601" s="1">
        <v>0</v>
      </c>
      <c r="F1601" s="1">
        <v>0</v>
      </c>
      <c r="G1601" s="2">
        <f>B1601/1000*C1601</f>
        <v>621.80240000000003</v>
      </c>
      <c r="H1601" s="2">
        <f>ABS(C1601-ROUND(C1601,0))</f>
        <v>0.11999999999898137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2358830.5600000005</v>
      </c>
      <c r="D1602" s="1">
        <v>0</v>
      </c>
      <c r="E1602" s="1">
        <v>0</v>
      </c>
      <c r="F1602" s="1">
        <v>0</v>
      </c>
      <c r="G1602" s="2">
        <f t="shared" si="70"/>
        <v>49535.441760000016</v>
      </c>
      <c r="H1602" s="2">
        <f t="shared" si="71"/>
        <v>0.43999999947845936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2243650.6700000004</v>
      </c>
      <c r="D1604" s="1">
        <v>0</v>
      </c>
      <c r="E1604" s="1">
        <v>0</v>
      </c>
      <c r="F1604" s="1">
        <v>0</v>
      </c>
      <c r="G1604" s="2">
        <f t="shared" si="70"/>
        <v>51603.965410000012</v>
      </c>
      <c r="H1604" s="2">
        <f t="shared" si="71"/>
        <v>0.32999999960884452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1812318.43</v>
      </c>
      <c r="D1605" s="1">
        <v>0</v>
      </c>
      <c r="E1605" s="1">
        <v>0</v>
      </c>
      <c r="F1605" s="1">
        <v>0</v>
      </c>
      <c r="G1605" s="2">
        <f t="shared" si="70"/>
        <v>43495.642319999999</v>
      </c>
      <c r="H1605" s="2">
        <f t="shared" si="71"/>
        <v>0.42999999993480742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396728.71</v>
      </c>
      <c r="D1606" s="1">
        <v>0</v>
      </c>
      <c r="E1606" s="1">
        <v>0</v>
      </c>
      <c r="F1606" s="1">
        <v>0</v>
      </c>
      <c r="G1606" s="2">
        <f t="shared" si="70"/>
        <v>9918.2177500000016</v>
      </c>
      <c r="H1606" s="2">
        <f t="shared" si="71"/>
        <v>0.28999999997904524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6188.06</v>
      </c>
      <c r="D1607" s="1">
        <v>0</v>
      </c>
      <c r="E1607" s="1">
        <v>0</v>
      </c>
      <c r="F1607" s="1">
        <v>0</v>
      </c>
      <c r="G1607" s="2">
        <f t="shared" si="70"/>
        <v>160.88956000000002</v>
      </c>
      <c r="H1607" s="2">
        <f t="shared" si="71"/>
        <v>6.0000000000400178E-2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480</v>
      </c>
      <c r="D1610" s="1">
        <v>0</v>
      </c>
      <c r="E1610" s="1">
        <v>0</v>
      </c>
      <c r="F1610" s="1">
        <v>0</v>
      </c>
      <c r="G1610" s="2">
        <f t="shared" si="70"/>
        <v>13.92</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27935.47</v>
      </c>
      <c r="D1612" s="1">
        <v>0</v>
      </c>
      <c r="E1612" s="1">
        <v>0</v>
      </c>
      <c r="F1612" s="1">
        <v>0</v>
      </c>
      <c r="G1612" s="2">
        <f t="shared" si="70"/>
        <v>865.99957000000006</v>
      </c>
      <c r="H1612" s="2">
        <f t="shared" si="71"/>
        <v>0.47000000000116415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108162.22</v>
      </c>
      <c r="D1613" s="1">
        <v>0</v>
      </c>
      <c r="E1613" s="1">
        <v>0</v>
      </c>
      <c r="F1613" s="1">
        <v>0</v>
      </c>
      <c r="G1613" s="2">
        <f t="shared" si="70"/>
        <v>3461.1910400000002</v>
      </c>
      <c r="H1613" s="2">
        <f t="shared" si="71"/>
        <v>0.22000000000116415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7017.67</v>
      </c>
      <c r="D1620" s="1">
        <v>0</v>
      </c>
      <c r="E1620" s="1">
        <v>0</v>
      </c>
      <c r="F1620" s="1">
        <v>0</v>
      </c>
      <c r="G1620" s="2">
        <f>B1620/1000*C1620</f>
        <v>273.68912999999998</v>
      </c>
      <c r="H1620" s="2">
        <f>ABS(C1620-ROUND(C1620,0))</f>
        <v>0.32999999999992724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324034.52999999933</v>
      </c>
      <c r="D1621" s="1">
        <v>0</v>
      </c>
      <c r="E1621" s="1">
        <v>0</v>
      </c>
      <c r="F1621" s="1">
        <v>0</v>
      </c>
      <c r="G1621" s="2">
        <f t="shared" si="70"/>
        <v>12961.381199999974</v>
      </c>
      <c r="H1621" s="2">
        <f t="shared" si="71"/>
        <v>0.47000000067055225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37888.630000000005</v>
      </c>
      <c r="D1622" s="1">
        <v>0</v>
      </c>
      <c r="E1622" s="1">
        <v>0</v>
      </c>
      <c r="F1622" s="1">
        <v>0</v>
      </c>
      <c r="G1622" s="2">
        <f t="shared" si="70"/>
        <v>1553.4338300000002</v>
      </c>
      <c r="H1622" s="2">
        <f t="shared" si="71"/>
        <v>0.36999999999534339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13816.18</v>
      </c>
      <c r="D1628" s="1">
        <v>0</v>
      </c>
      <c r="E1628" s="1">
        <v>0</v>
      </c>
      <c r="F1628" s="1">
        <v>0</v>
      </c>
      <c r="G1628" s="2">
        <f t="shared" si="70"/>
        <v>649.36045999999999</v>
      </c>
      <c r="H1628" s="2">
        <f t="shared" si="71"/>
        <v>0.18000000000029104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13816.18</v>
      </c>
      <c r="D1634" s="1">
        <v>0</v>
      </c>
      <c r="E1634" s="1">
        <v>0</v>
      </c>
      <c r="F1634" s="1">
        <v>0</v>
      </c>
      <c r="G1634" s="2">
        <f t="shared" si="70"/>
        <v>732.25753999999995</v>
      </c>
      <c r="H1634" s="2">
        <f t="shared" si="71"/>
        <v>0.18000000000029104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13816.18</v>
      </c>
      <c r="D1635" s="1">
        <v>0</v>
      </c>
      <c r="E1635" s="1">
        <v>0</v>
      </c>
      <c r="F1635" s="1">
        <v>0</v>
      </c>
      <c r="G1635" s="2">
        <f t="shared" si="70"/>
        <v>746.07371999999998</v>
      </c>
      <c r="H1635" s="2">
        <f t="shared" si="71"/>
        <v>0.18000000000029104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24072.45</v>
      </c>
      <c r="D1680" s="1">
        <v>0</v>
      </c>
      <c r="E1680" s="1">
        <v>0</v>
      </c>
      <c r="F1680" s="1">
        <v>0</v>
      </c>
      <c r="G1680" s="2">
        <f>B1680/1000*C1680</f>
        <v>2383.1725500000002</v>
      </c>
      <c r="H1680" s="2">
        <f>ABS(C1680-ROUND(C1680,0))</f>
        <v>0.4500000000007276</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286145.90000000002</v>
      </c>
      <c r="D1681" s="1">
        <v>0</v>
      </c>
      <c r="E1681" s="1">
        <v>0</v>
      </c>
      <c r="F1681" s="1">
        <v>0</v>
      </c>
      <c r="G1681" s="2">
        <f t="shared" si="70"/>
        <v>28614.590000000004</v>
      </c>
      <c r="H1681" s="2">
        <f t="shared" si="71"/>
        <v>9.9999999976716936E-2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286145.90000000002</v>
      </c>
      <c r="D1683" s="1">
        <v>0</v>
      </c>
      <c r="E1683" s="1">
        <v>0</v>
      </c>
      <c r="F1683" s="1">
        <v>0</v>
      </c>
      <c r="G1683" s="2">
        <f t="shared" si="70"/>
        <v>29186.881799999999</v>
      </c>
      <c r="H1683" s="2">
        <f t="shared" si="71"/>
        <v>9.9999999976716936E-2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15227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1817482.46</v>
      </c>
      <c r="I16" s="298">
        <f>'PR-RAS'!E6</f>
        <v>2269715.1800000002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1807627</v>
      </c>
      <c r="I17" s="298">
        <f>'PR-RAS'!E152</f>
        <v>2492651.9000000008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15552.02999999997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276042.94000000058</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377863.17</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324034.52999999933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37888.630000000005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286145.90000000002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9" zoomScaleNormal="100" workbookViewId="0">
      <selection activeCell="D745" sqref="D74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1817482.46</v>
      </c>
      <c r="E6" s="59">
        <f>E7+E43+E49+E82+E106+E125+E134+E140</f>
        <v>2269715.1800000002</v>
      </c>
      <c r="F6" s="44">
        <f t="shared" ref="F6:F132" si="0">IF(D6&lt;&gt;0,IF(E6/D6&gt;=100,"&gt;&gt;100",E6/D6*100),"-")</f>
        <v>124.88237052917694</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1494052.8299999998</v>
      </c>
      <c r="E49" s="59">
        <f>E50+E53+E58+E61+E64+E68+E71+E74+E77</f>
        <v>1835500.1600000001</v>
      </c>
      <c r="F49" s="44">
        <f t="shared" si="0"/>
        <v>122.85376548565556</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1464646.17</v>
      </c>
      <c r="E68" s="59">
        <f t="shared" si="11"/>
        <v>1778675.09</v>
      </c>
      <c r="F68" s="44">
        <f t="shared" si="0"/>
        <v>121.44059954084338</v>
      </c>
    </row>
    <row r="69" spans="1:6" ht="12.75" customHeight="1" x14ac:dyDescent="0.2">
      <c r="A69" s="62" t="s">
        <v>188</v>
      </c>
      <c r="B69" s="63" t="s">
        <v>189</v>
      </c>
      <c r="C69" s="267" t="s">
        <v>188</v>
      </c>
      <c r="D69" s="193">
        <v>1464646.17</v>
      </c>
      <c r="E69" s="193">
        <v>1683074.08</v>
      </c>
      <c r="F69" s="44">
        <f t="shared" si="0"/>
        <v>114.91335685532842</v>
      </c>
    </row>
    <row r="70" spans="1:6" ht="24" x14ac:dyDescent="0.2">
      <c r="A70" s="62" t="s">
        <v>190</v>
      </c>
      <c r="B70" s="63" t="s">
        <v>191</v>
      </c>
      <c r="C70" s="267" t="s">
        <v>190</v>
      </c>
      <c r="D70" s="193">
        <v>0</v>
      </c>
      <c r="E70" s="193">
        <v>95601.01</v>
      </c>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29406.66</v>
      </c>
      <c r="E77" s="59">
        <f t="shared" si="14"/>
        <v>56825.07</v>
      </c>
      <c r="F77" s="44">
        <f t="shared" si="0"/>
        <v>193.23877652205317</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29406.66</v>
      </c>
      <c r="E80" s="193">
        <v>56825.07</v>
      </c>
      <c r="F80" s="44">
        <f t="shared" si="0"/>
        <v>193.23877652205317</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22.12</v>
      </c>
      <c r="E82" s="59">
        <f t="shared" si="15"/>
        <v>9.2100000000000009</v>
      </c>
      <c r="F82" s="44">
        <f t="shared" si="0"/>
        <v>41.636528028933093</v>
      </c>
    </row>
    <row r="83" spans="1:6" ht="12.75" customHeight="1" x14ac:dyDescent="0.2">
      <c r="A83" s="62">
        <v>641</v>
      </c>
      <c r="B83" s="63" t="s">
        <v>216</v>
      </c>
      <c r="C83" s="267" t="s">
        <v>217</v>
      </c>
      <c r="D83" s="59">
        <f t="shared" ref="D83:E83" si="16">SUM(D84:D90)</f>
        <v>22.12</v>
      </c>
      <c r="E83" s="59">
        <f t="shared" si="16"/>
        <v>9.2100000000000009</v>
      </c>
      <c r="F83" s="44">
        <f t="shared" si="0"/>
        <v>41.636528028933093</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22.12</v>
      </c>
      <c r="E85" s="193">
        <v>9.2100000000000009</v>
      </c>
      <c r="F85" s="44">
        <f t="shared" si="0"/>
        <v>41.636528028933093</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70768.320000000007</v>
      </c>
      <c r="E106" s="59">
        <f>E107+E112+E120+E124</f>
        <v>69634.820000000007</v>
      </c>
      <c r="F106" s="44">
        <f t="shared" si="0"/>
        <v>98.398294604139252</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70768.320000000007</v>
      </c>
      <c r="E112" s="59">
        <f t="shared" si="20"/>
        <v>69634.820000000007</v>
      </c>
      <c r="F112" s="44">
        <f t="shared" si="0"/>
        <v>98.398294604139252</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70768.320000000007</v>
      </c>
      <c r="E117" s="193">
        <v>69634.820000000007</v>
      </c>
      <c r="F117" s="44">
        <f t="shared" si="0"/>
        <v>98.398294604139252</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12656.03</v>
      </c>
      <c r="E125" s="59">
        <f t="shared" si="22"/>
        <v>24850.31</v>
      </c>
      <c r="F125" s="44">
        <f t="shared" si="0"/>
        <v>196.35154151815379</v>
      </c>
    </row>
    <row r="126" spans="1:6" ht="12.75" customHeight="1" x14ac:dyDescent="0.2">
      <c r="A126" s="62">
        <v>661</v>
      </c>
      <c r="B126" s="64" t="s">
        <v>302</v>
      </c>
      <c r="C126" s="267" t="s">
        <v>303</v>
      </c>
      <c r="D126" s="59">
        <f t="shared" ref="D126:E126" si="23">SUM(D127:D128)</f>
        <v>12556.03</v>
      </c>
      <c r="E126" s="59">
        <f t="shared" si="23"/>
        <v>24850.31</v>
      </c>
      <c r="F126" s="44">
        <f t="shared" si="0"/>
        <v>197.91534426088501</v>
      </c>
    </row>
    <row r="127" spans="1:6" ht="12.75" customHeight="1" x14ac:dyDescent="0.2">
      <c r="A127" s="62">
        <v>6614</v>
      </c>
      <c r="B127" s="64" t="s">
        <v>304</v>
      </c>
      <c r="C127" s="267" t="s">
        <v>305</v>
      </c>
      <c r="D127" s="193">
        <v>31</v>
      </c>
      <c r="E127" s="193">
        <v>971.02</v>
      </c>
      <c r="F127" s="44">
        <f t="shared" si="0"/>
        <v>3132.3225806451615</v>
      </c>
    </row>
    <row r="128" spans="1:6" ht="12.75" customHeight="1" x14ac:dyDescent="0.2">
      <c r="A128" s="62">
        <v>6615</v>
      </c>
      <c r="B128" s="64" t="s">
        <v>306</v>
      </c>
      <c r="C128" s="267" t="s">
        <v>307</v>
      </c>
      <c r="D128" s="193">
        <v>12525.03</v>
      </c>
      <c r="E128" s="193">
        <v>23879.29</v>
      </c>
      <c r="F128" s="44">
        <f t="shared" si="0"/>
        <v>190.652557319224</v>
      </c>
    </row>
    <row r="129" spans="1:6" ht="36" x14ac:dyDescent="0.2">
      <c r="A129" s="62">
        <v>663</v>
      </c>
      <c r="B129" s="181" t="s">
        <v>308</v>
      </c>
      <c r="C129" s="267" t="s">
        <v>309</v>
      </c>
      <c r="D129" s="59">
        <f t="shared" ref="D129:E129" si="24">SUM(D130:D133)</f>
        <v>100</v>
      </c>
      <c r="E129" s="59">
        <f t="shared" si="24"/>
        <v>0</v>
      </c>
      <c r="F129" s="44">
        <f t="shared" si="0"/>
        <v>0</v>
      </c>
    </row>
    <row r="130" spans="1:6" ht="12.75" customHeight="1" x14ac:dyDescent="0.2">
      <c r="A130" s="62">
        <v>6631</v>
      </c>
      <c r="B130" s="64" t="s">
        <v>310</v>
      </c>
      <c r="C130" s="267" t="s">
        <v>311</v>
      </c>
      <c r="D130" s="193">
        <v>100</v>
      </c>
      <c r="E130" s="193"/>
      <c r="F130" s="44">
        <f t="shared" si="0"/>
        <v>0</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239983.16</v>
      </c>
      <c r="E134" s="59">
        <f t="shared" si="25"/>
        <v>339720.68</v>
      </c>
      <c r="F134" s="44">
        <f t="shared" ref="F134:F229" si="26">IF(D134&lt;&gt;0,IF(E134/D134&gt;=100,"&gt;&gt;100",E134/D134*100),"-")</f>
        <v>141.5602161418326</v>
      </c>
    </row>
    <row r="135" spans="1:6" ht="24" x14ac:dyDescent="0.2">
      <c r="A135" s="62">
        <v>671</v>
      </c>
      <c r="B135" s="181" t="s">
        <v>320</v>
      </c>
      <c r="C135" s="267" t="s">
        <v>321</v>
      </c>
      <c r="D135" s="59">
        <f t="shared" ref="D135:E135" si="27">SUM(D136:D138)</f>
        <v>239983.16</v>
      </c>
      <c r="E135" s="59">
        <f t="shared" si="27"/>
        <v>339720.68</v>
      </c>
      <c r="F135" s="44">
        <f t="shared" si="26"/>
        <v>141.5602161418326</v>
      </c>
    </row>
    <row r="136" spans="1:6" ht="12.75" customHeight="1" x14ac:dyDescent="0.2">
      <c r="A136" s="62">
        <v>6711</v>
      </c>
      <c r="B136" s="64" t="s">
        <v>322</v>
      </c>
      <c r="C136" s="267" t="s">
        <v>323</v>
      </c>
      <c r="D136" s="193">
        <v>239703.03</v>
      </c>
      <c r="E136" s="193">
        <v>335958.18</v>
      </c>
      <c r="F136" s="44">
        <f t="shared" si="26"/>
        <v>140.15600053115725</v>
      </c>
    </row>
    <row r="137" spans="1:6" ht="24" x14ac:dyDescent="0.2">
      <c r="A137" s="62">
        <v>6712</v>
      </c>
      <c r="B137" s="181" t="s">
        <v>324</v>
      </c>
      <c r="C137" s="267" t="s">
        <v>325</v>
      </c>
      <c r="D137" s="193">
        <v>280.13</v>
      </c>
      <c r="E137" s="193">
        <v>3762.5</v>
      </c>
      <c r="F137" s="44">
        <f t="shared" si="26"/>
        <v>1343.1264055974011</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1807627</v>
      </c>
      <c r="E152" s="59">
        <f>E153+E164+E202+E221+E230+E262+E273</f>
        <v>2492651.9000000008</v>
      </c>
      <c r="F152" s="44">
        <f t="shared" si="26"/>
        <v>137.89636357500748</v>
      </c>
    </row>
    <row r="153" spans="1:6" ht="12.75" customHeight="1" x14ac:dyDescent="0.2">
      <c r="A153" s="62">
        <v>31</v>
      </c>
      <c r="B153" s="63" t="s">
        <v>355</v>
      </c>
      <c r="C153" s="267" t="s">
        <v>34</v>
      </c>
      <c r="D153" s="59">
        <f t="shared" ref="D153:E153" si="30">D154+D159+D160</f>
        <v>1521105.7200000002</v>
      </c>
      <c r="E153" s="59">
        <f t="shared" si="30"/>
        <v>2090287.8000000003</v>
      </c>
      <c r="F153" s="44">
        <f t="shared" si="26"/>
        <v>137.41896914305207</v>
      </c>
    </row>
    <row r="154" spans="1:6" ht="12.75" customHeight="1" x14ac:dyDescent="0.2">
      <c r="A154" s="62">
        <v>311</v>
      </c>
      <c r="B154" s="63" t="s">
        <v>356</v>
      </c>
      <c r="C154" s="267" t="s">
        <v>357</v>
      </c>
      <c r="D154" s="59">
        <f t="shared" ref="D154:E154" si="31">SUM(D155:D158)</f>
        <v>1258195.5900000001</v>
      </c>
      <c r="E154" s="59">
        <f t="shared" si="31"/>
        <v>1740846.1300000001</v>
      </c>
      <c r="F154" s="44">
        <f t="shared" si="26"/>
        <v>138.36053343661777</v>
      </c>
    </row>
    <row r="155" spans="1:6" ht="12.75" customHeight="1" x14ac:dyDescent="0.2">
      <c r="A155" s="62">
        <v>3111</v>
      </c>
      <c r="B155" s="63" t="s">
        <v>358</v>
      </c>
      <c r="C155" s="267" t="s">
        <v>359</v>
      </c>
      <c r="D155" s="193">
        <v>1258195.5900000001</v>
      </c>
      <c r="E155" s="193">
        <v>1681495.29</v>
      </c>
      <c r="F155" s="44">
        <f t="shared" si="26"/>
        <v>133.64339402906347</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v>59350.84</v>
      </c>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55103.27</v>
      </c>
      <c r="E159" s="193">
        <v>62123.31</v>
      </c>
      <c r="F159" s="44">
        <f t="shared" si="26"/>
        <v>112.73978840094246</v>
      </c>
    </row>
    <row r="160" spans="1:6" ht="12.75" customHeight="1" x14ac:dyDescent="0.2">
      <c r="A160" s="62">
        <v>313</v>
      </c>
      <c r="B160" s="64" t="s">
        <v>368</v>
      </c>
      <c r="C160" s="267" t="s">
        <v>369</v>
      </c>
      <c r="D160" s="59">
        <f t="shared" ref="D160:E160" si="32">SUM(D161:D163)</f>
        <v>207806.86</v>
      </c>
      <c r="E160" s="59">
        <f t="shared" si="32"/>
        <v>287318.36</v>
      </c>
      <c r="F160" s="44">
        <f t="shared" si="26"/>
        <v>138.2622113629935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207806.86</v>
      </c>
      <c r="E162" s="193">
        <v>287318.36</v>
      </c>
      <c r="F162" s="44">
        <f t="shared" si="26"/>
        <v>138.2622113629935</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278357.27</v>
      </c>
      <c r="E164" s="59">
        <f>E165+E170+E178+E188+E189+E194</f>
        <v>392514.53000000009</v>
      </c>
      <c r="F164" s="44">
        <f t="shared" si="26"/>
        <v>141.01105748019444</v>
      </c>
    </row>
    <row r="165" spans="1:6" ht="12.75" customHeight="1" x14ac:dyDescent="0.2">
      <c r="A165" s="62">
        <v>321</v>
      </c>
      <c r="B165" s="63" t="s">
        <v>378</v>
      </c>
      <c r="C165" s="267" t="s">
        <v>379</v>
      </c>
      <c r="D165" s="59">
        <f t="shared" ref="D165:E165" si="33">SUM(D166:D169)</f>
        <v>32924.78</v>
      </c>
      <c r="E165" s="59">
        <f t="shared" si="33"/>
        <v>46206.45</v>
      </c>
      <c r="F165" s="44">
        <f t="shared" si="26"/>
        <v>140.33943431057094</v>
      </c>
    </row>
    <row r="166" spans="1:6" ht="12.75" customHeight="1" x14ac:dyDescent="0.2">
      <c r="A166" s="62">
        <v>3211</v>
      </c>
      <c r="B166" s="63" t="s">
        <v>380</v>
      </c>
      <c r="C166" s="267" t="s">
        <v>381</v>
      </c>
      <c r="D166" s="193">
        <v>6167.74</v>
      </c>
      <c r="E166" s="193">
        <v>8682.4699999999993</v>
      </c>
      <c r="F166" s="44">
        <f t="shared" si="26"/>
        <v>140.77230881976217</v>
      </c>
    </row>
    <row r="167" spans="1:6" ht="12.75" customHeight="1" x14ac:dyDescent="0.2">
      <c r="A167" s="62">
        <v>3212</v>
      </c>
      <c r="B167" s="63" t="s">
        <v>382</v>
      </c>
      <c r="C167" s="267" t="s">
        <v>383</v>
      </c>
      <c r="D167" s="193">
        <v>25753.54</v>
      </c>
      <c r="E167" s="193">
        <v>32714.82</v>
      </c>
      <c r="F167" s="44">
        <f t="shared" si="26"/>
        <v>127.03038106605926</v>
      </c>
    </row>
    <row r="168" spans="1:6" ht="12.75" customHeight="1" x14ac:dyDescent="0.2">
      <c r="A168" s="62">
        <v>3213</v>
      </c>
      <c r="B168" s="63" t="s">
        <v>384</v>
      </c>
      <c r="C168" s="267" t="s">
        <v>385</v>
      </c>
      <c r="D168" s="193">
        <v>700</v>
      </c>
      <c r="E168" s="193">
        <v>4759.16</v>
      </c>
      <c r="F168" s="44">
        <f t="shared" si="26"/>
        <v>679.88</v>
      </c>
    </row>
    <row r="169" spans="1:6" ht="12.75" customHeight="1" x14ac:dyDescent="0.2">
      <c r="A169" s="62">
        <v>3214</v>
      </c>
      <c r="B169" s="63" t="s">
        <v>386</v>
      </c>
      <c r="C169" s="267" t="s">
        <v>387</v>
      </c>
      <c r="D169" s="193">
        <v>303.5</v>
      </c>
      <c r="E169" s="193">
        <v>50</v>
      </c>
      <c r="F169" s="44">
        <f t="shared" si="26"/>
        <v>16.474464579901152</v>
      </c>
    </row>
    <row r="170" spans="1:6" ht="12.75" customHeight="1" x14ac:dyDescent="0.2">
      <c r="A170" s="62">
        <v>322</v>
      </c>
      <c r="B170" s="63" t="s">
        <v>388</v>
      </c>
      <c r="C170" s="267" t="s">
        <v>389</v>
      </c>
      <c r="D170" s="59">
        <f t="shared" ref="D170:E170" si="34">SUM(D171:D177)</f>
        <v>194997.14</v>
      </c>
      <c r="E170" s="59">
        <f t="shared" si="34"/>
        <v>228831.27000000002</v>
      </c>
      <c r="F170" s="44">
        <f t="shared" si="26"/>
        <v>117.35109038009482</v>
      </c>
    </row>
    <row r="171" spans="1:6" ht="12.75" customHeight="1" x14ac:dyDescent="0.2">
      <c r="A171" s="62">
        <v>3221</v>
      </c>
      <c r="B171" s="63" t="s">
        <v>390</v>
      </c>
      <c r="C171" s="267" t="s">
        <v>391</v>
      </c>
      <c r="D171" s="193">
        <v>14772.44</v>
      </c>
      <c r="E171" s="193">
        <v>17926.72</v>
      </c>
      <c r="F171" s="44">
        <f t="shared" si="26"/>
        <v>121.35246445407802</v>
      </c>
    </row>
    <row r="172" spans="1:6" ht="12.75" customHeight="1" x14ac:dyDescent="0.2">
      <c r="A172" s="62">
        <v>3222</v>
      </c>
      <c r="B172" s="63" t="s">
        <v>392</v>
      </c>
      <c r="C172" s="267" t="s">
        <v>393</v>
      </c>
      <c r="D172" s="193">
        <v>147070.60999999999</v>
      </c>
      <c r="E172" s="193">
        <v>169106.21</v>
      </c>
      <c r="F172" s="44">
        <f t="shared" si="26"/>
        <v>114.98300714194359</v>
      </c>
    </row>
    <row r="173" spans="1:6" ht="12.75" customHeight="1" x14ac:dyDescent="0.2">
      <c r="A173" s="62">
        <v>3223</v>
      </c>
      <c r="B173" s="64" t="s">
        <v>394</v>
      </c>
      <c r="C173" s="267" t="s">
        <v>395</v>
      </c>
      <c r="D173" s="193">
        <v>28747.89</v>
      </c>
      <c r="E173" s="193">
        <v>33992.639999999999</v>
      </c>
      <c r="F173" s="44">
        <f t="shared" si="26"/>
        <v>118.24394764276613</v>
      </c>
    </row>
    <row r="174" spans="1:6" ht="12.75" customHeight="1" x14ac:dyDescent="0.2">
      <c r="A174" s="62">
        <v>3224</v>
      </c>
      <c r="B174" s="64" t="s">
        <v>396</v>
      </c>
      <c r="C174" s="267" t="s">
        <v>397</v>
      </c>
      <c r="D174" s="193">
        <v>2175.7600000000002</v>
      </c>
      <c r="E174" s="193">
        <v>3302.29</v>
      </c>
      <c r="F174" s="44">
        <f t="shared" si="26"/>
        <v>151.77639077839467</v>
      </c>
    </row>
    <row r="175" spans="1:6" ht="12.75" customHeight="1" x14ac:dyDescent="0.2">
      <c r="A175" s="62">
        <v>3225</v>
      </c>
      <c r="B175" s="64" t="s">
        <v>398</v>
      </c>
      <c r="C175" s="267" t="s">
        <v>399</v>
      </c>
      <c r="D175" s="193">
        <v>891.26</v>
      </c>
      <c r="E175" s="193">
        <v>3231.32</v>
      </c>
      <c r="F175" s="44">
        <f t="shared" si="26"/>
        <v>362.55638085407179</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1339.18</v>
      </c>
      <c r="E177" s="193">
        <v>1272.0899999999999</v>
      </c>
      <c r="F177" s="44">
        <f t="shared" si="26"/>
        <v>94.990217894532464</v>
      </c>
    </row>
    <row r="178" spans="1:6" ht="12.75" customHeight="1" x14ac:dyDescent="0.2">
      <c r="A178" s="62">
        <v>323</v>
      </c>
      <c r="B178" s="64" t="s">
        <v>404</v>
      </c>
      <c r="C178" s="267" t="s">
        <v>405</v>
      </c>
      <c r="D178" s="59">
        <f t="shared" ref="D178:E178" si="35">SUM(D179:D187)</f>
        <v>30796.530000000002</v>
      </c>
      <c r="E178" s="59">
        <f t="shared" si="35"/>
        <v>93484.1</v>
      </c>
      <c r="F178" s="44">
        <f t="shared" si="26"/>
        <v>303.5540042985362</v>
      </c>
    </row>
    <row r="179" spans="1:6" ht="12.75" customHeight="1" x14ac:dyDescent="0.2">
      <c r="A179" s="62">
        <v>3231</v>
      </c>
      <c r="B179" s="64" t="s">
        <v>406</v>
      </c>
      <c r="C179" s="267" t="s">
        <v>407</v>
      </c>
      <c r="D179" s="193">
        <v>525.66999999999996</v>
      </c>
      <c r="E179" s="193">
        <v>3435.3</v>
      </c>
      <c r="F179" s="44">
        <f t="shared" si="26"/>
        <v>653.50885536553358</v>
      </c>
    </row>
    <row r="180" spans="1:6" ht="12.75" customHeight="1" x14ac:dyDescent="0.2">
      <c r="A180" s="62">
        <v>3232</v>
      </c>
      <c r="B180" s="64" t="s">
        <v>408</v>
      </c>
      <c r="C180" s="267" t="s">
        <v>409</v>
      </c>
      <c r="D180" s="193">
        <v>6335.64</v>
      </c>
      <c r="E180" s="193">
        <v>36022.43</v>
      </c>
      <c r="F180" s="44">
        <f t="shared" si="26"/>
        <v>568.56813202770354</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8766.64</v>
      </c>
      <c r="E182" s="193">
        <v>30624.62</v>
      </c>
      <c r="F182" s="44">
        <f t="shared" si="26"/>
        <v>349.33132876449815</v>
      </c>
    </row>
    <row r="183" spans="1:6" ht="12.75" customHeight="1" x14ac:dyDescent="0.2">
      <c r="A183" s="62">
        <v>3235</v>
      </c>
      <c r="B183" s="63" t="s">
        <v>414</v>
      </c>
      <c r="C183" s="267" t="s">
        <v>415</v>
      </c>
      <c r="D183" s="193">
        <v>3414.26</v>
      </c>
      <c r="E183" s="193">
        <v>3553.8</v>
      </c>
      <c r="F183" s="44">
        <f t="shared" si="26"/>
        <v>104.08697638726987</v>
      </c>
    </row>
    <row r="184" spans="1:6" ht="12.75" customHeight="1" x14ac:dyDescent="0.2">
      <c r="A184" s="62">
        <v>3236</v>
      </c>
      <c r="B184" s="63" t="s">
        <v>416</v>
      </c>
      <c r="C184" s="267" t="s">
        <v>417</v>
      </c>
      <c r="D184" s="193">
        <v>499.7</v>
      </c>
      <c r="E184" s="193">
        <v>614</v>
      </c>
      <c r="F184" s="44">
        <f t="shared" si="26"/>
        <v>122.87372423454073</v>
      </c>
    </row>
    <row r="185" spans="1:6" ht="12.75" customHeight="1" x14ac:dyDescent="0.2">
      <c r="A185" s="62">
        <v>3237</v>
      </c>
      <c r="B185" s="63" t="s">
        <v>418</v>
      </c>
      <c r="C185" s="267" t="s">
        <v>419</v>
      </c>
      <c r="D185" s="193">
        <v>9250.4500000000007</v>
      </c>
      <c r="E185" s="193">
        <v>3215.39</v>
      </c>
      <c r="F185" s="44">
        <f t="shared" si="26"/>
        <v>34.759281980876601</v>
      </c>
    </row>
    <row r="186" spans="1:6" ht="12.75" customHeight="1" x14ac:dyDescent="0.2">
      <c r="A186" s="62">
        <v>3238</v>
      </c>
      <c r="B186" s="63" t="s">
        <v>420</v>
      </c>
      <c r="C186" s="267" t="s">
        <v>421</v>
      </c>
      <c r="D186" s="193">
        <v>1078.1500000000001</v>
      </c>
      <c r="E186" s="193">
        <v>1498.18</v>
      </c>
      <c r="F186" s="44">
        <f t="shared" si="26"/>
        <v>138.95840096461532</v>
      </c>
    </row>
    <row r="187" spans="1:6" ht="12.75" customHeight="1" x14ac:dyDescent="0.2">
      <c r="A187" s="62">
        <v>3239</v>
      </c>
      <c r="B187" s="63" t="s">
        <v>422</v>
      </c>
      <c r="C187" s="267" t="s">
        <v>423</v>
      </c>
      <c r="D187" s="193">
        <v>926.02</v>
      </c>
      <c r="E187" s="193">
        <v>14520.38</v>
      </c>
      <c r="F187" s="44">
        <f t="shared" si="26"/>
        <v>1568.0417269605407</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19638.82</v>
      </c>
      <c r="E194" s="59">
        <f t="shared" si="36"/>
        <v>23992.71</v>
      </c>
      <c r="F194" s="44">
        <f t="shared" si="26"/>
        <v>122.16981468336692</v>
      </c>
    </row>
    <row r="195" spans="1:6" ht="12.75" customHeight="1" x14ac:dyDescent="0.2">
      <c r="A195" s="62">
        <v>3291</v>
      </c>
      <c r="B195" s="182" t="s">
        <v>438</v>
      </c>
      <c r="C195" s="267" t="s">
        <v>439</v>
      </c>
      <c r="D195" s="193">
        <v>2645.88</v>
      </c>
      <c r="E195" s="193">
        <v>2167.0700000000002</v>
      </c>
      <c r="F195" s="44">
        <f t="shared" si="26"/>
        <v>81.903563275734342</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363.57</v>
      </c>
      <c r="E197" s="193">
        <v>447.28</v>
      </c>
      <c r="F197" s="44">
        <f t="shared" si="26"/>
        <v>123.02445196248316</v>
      </c>
    </row>
    <row r="198" spans="1:6" ht="12.75" customHeight="1" x14ac:dyDescent="0.2">
      <c r="A198" s="62">
        <v>3294</v>
      </c>
      <c r="B198" s="63" t="s">
        <v>444</v>
      </c>
      <c r="C198" s="267" t="s">
        <v>445</v>
      </c>
      <c r="D198" s="193">
        <v>740.45</v>
      </c>
      <c r="E198" s="193">
        <v>930</v>
      </c>
      <c r="F198" s="44">
        <f t="shared" si="26"/>
        <v>125.5992977243568</v>
      </c>
    </row>
    <row r="199" spans="1:6" ht="12.75" customHeight="1" x14ac:dyDescent="0.2">
      <c r="A199" s="62">
        <v>3295</v>
      </c>
      <c r="B199" s="63" t="s">
        <v>446</v>
      </c>
      <c r="C199" s="267" t="s">
        <v>447</v>
      </c>
      <c r="D199" s="193">
        <v>2859.73</v>
      </c>
      <c r="E199" s="193">
        <v>4029.28</v>
      </c>
      <c r="F199" s="44">
        <f t="shared" si="26"/>
        <v>140.89721756949083</v>
      </c>
    </row>
    <row r="200" spans="1:6" ht="12.75" customHeight="1" x14ac:dyDescent="0.2">
      <c r="A200" s="62" t="s">
        <v>448</v>
      </c>
      <c r="B200" s="63" t="s">
        <v>449</v>
      </c>
      <c r="C200" s="267" t="s">
        <v>448</v>
      </c>
      <c r="D200" s="193">
        <v>871.02</v>
      </c>
      <c r="E200" s="193">
        <v>3311.36</v>
      </c>
      <c r="F200" s="44">
        <f t="shared" si="26"/>
        <v>380.17037496268745</v>
      </c>
    </row>
    <row r="201" spans="1:6" ht="12.75" customHeight="1" x14ac:dyDescent="0.2">
      <c r="A201" s="62">
        <v>3299</v>
      </c>
      <c r="B201" s="63" t="s">
        <v>450</v>
      </c>
      <c r="C201" s="267" t="s">
        <v>451</v>
      </c>
      <c r="D201" s="193">
        <v>12158.17</v>
      </c>
      <c r="E201" s="193">
        <v>13107.72</v>
      </c>
      <c r="F201" s="44">
        <f t="shared" si="26"/>
        <v>107.80997469191497</v>
      </c>
    </row>
    <row r="202" spans="1:6" ht="12.75" customHeight="1" x14ac:dyDescent="0.2">
      <c r="A202" s="62">
        <v>34</v>
      </c>
      <c r="B202" s="182" t="s">
        <v>452</v>
      </c>
      <c r="C202" s="267" t="s">
        <v>453</v>
      </c>
      <c r="D202" s="59">
        <f t="shared" ref="D202:E202" si="37">D203+D208+D216</f>
        <v>3379.18</v>
      </c>
      <c r="E202" s="59">
        <f t="shared" si="37"/>
        <v>5888.8600000000006</v>
      </c>
      <c r="F202" s="44">
        <f t="shared" si="26"/>
        <v>174.26890547410915</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3379.18</v>
      </c>
      <c r="E216" s="59">
        <f t="shared" si="40"/>
        <v>5888.8600000000006</v>
      </c>
      <c r="F216" s="44">
        <f t="shared" si="26"/>
        <v>174.26890547410915</v>
      </c>
    </row>
    <row r="217" spans="1:6" ht="12.75" customHeight="1" x14ac:dyDescent="0.2">
      <c r="A217" s="62">
        <v>3431</v>
      </c>
      <c r="B217" s="181" t="s">
        <v>482</v>
      </c>
      <c r="C217" s="267" t="s">
        <v>483</v>
      </c>
      <c r="D217" s="193">
        <v>1413.57</v>
      </c>
      <c r="E217" s="193">
        <v>1134.8</v>
      </c>
      <c r="F217" s="44">
        <f t="shared" si="26"/>
        <v>80.279009882779064</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1965.61</v>
      </c>
      <c r="E219" s="193">
        <v>4754.0600000000004</v>
      </c>
      <c r="F219" s="44">
        <f t="shared" si="26"/>
        <v>241.86181388983576</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1965.92</v>
      </c>
      <c r="E262" s="59">
        <f t="shared" si="55"/>
        <v>1118.72</v>
      </c>
      <c r="F262" s="44">
        <f t="shared" ref="F262:F268" si="56">IF(D262&lt;&gt;0,IF(E262/D262&gt;=100,"&gt;&gt;100",E262/D262*100),"-")</f>
        <v>56.905672662163262</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1965.92</v>
      </c>
      <c r="E269" s="59">
        <f t="shared" si="58"/>
        <v>1118.72</v>
      </c>
      <c r="F269" s="44">
        <f t="shared" ref="F269:F272" si="59">IF(D269&lt;&gt;0,IF(E269/D269&gt;=100,"&gt;&gt;100",E269/D269*100),"-")</f>
        <v>56.905672662163262</v>
      </c>
    </row>
    <row r="270" spans="1:6" ht="12.75" customHeight="1" x14ac:dyDescent="0.2">
      <c r="A270" s="62">
        <v>3721</v>
      </c>
      <c r="B270" s="64" t="s">
        <v>579</v>
      </c>
      <c r="C270" s="267" t="s">
        <v>580</v>
      </c>
      <c r="D270" s="193">
        <v>1300</v>
      </c>
      <c r="E270" s="193">
        <v>480</v>
      </c>
      <c r="F270" s="44">
        <f t="shared" si="59"/>
        <v>36.923076923076927</v>
      </c>
    </row>
    <row r="271" spans="1:6" ht="12.75" customHeight="1" x14ac:dyDescent="0.2">
      <c r="A271" s="62">
        <v>3722</v>
      </c>
      <c r="B271" s="64" t="s">
        <v>581</v>
      </c>
      <c r="C271" s="267" t="s">
        <v>582</v>
      </c>
      <c r="D271" s="193">
        <v>665.92</v>
      </c>
      <c r="E271" s="193">
        <v>638.72</v>
      </c>
      <c r="F271" s="44">
        <f t="shared" si="59"/>
        <v>95.915425276309477</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2818.91</v>
      </c>
      <c r="E273" s="59">
        <f t="shared" si="60"/>
        <v>2841.99</v>
      </c>
      <c r="F273" s="44">
        <f t="shared" ref="F273:F277" si="61">IF(D273&lt;&gt;0,IF(E273/D273&gt;=100,"&gt;&gt;100",E273/D273*100),"-")</f>
        <v>100.81875618590163</v>
      </c>
    </row>
    <row r="274" spans="1:6" ht="12.75" customHeight="1" x14ac:dyDescent="0.2">
      <c r="A274" s="62">
        <v>381</v>
      </c>
      <c r="B274" s="63" t="s">
        <v>587</v>
      </c>
      <c r="C274" s="267" t="s">
        <v>588</v>
      </c>
      <c r="D274" s="59">
        <f t="shared" ref="D274:E274" si="62">SUM(D275:D277)</f>
        <v>2818.91</v>
      </c>
      <c r="E274" s="59">
        <f t="shared" si="62"/>
        <v>2841.99</v>
      </c>
      <c r="F274" s="44">
        <f t="shared" si="61"/>
        <v>100.81875618590163</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2818.91</v>
      </c>
      <c r="E276" s="193">
        <v>2841.99</v>
      </c>
      <c r="F276" s="44">
        <f t="shared" si="61"/>
        <v>100.81875618590163</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1807627</v>
      </c>
      <c r="E299" s="59">
        <f>E152-E297+E298</f>
        <v>2492651.9000000008</v>
      </c>
      <c r="F299" s="44">
        <f t="shared" si="68"/>
        <v>137.89636357500748</v>
      </c>
    </row>
    <row r="300" spans="1:6" ht="12.75" customHeight="1" x14ac:dyDescent="0.2">
      <c r="A300" s="62" t="s">
        <v>628</v>
      </c>
      <c r="B300" s="63" t="s">
        <v>639</v>
      </c>
      <c r="C300" s="267" t="s">
        <v>640</v>
      </c>
      <c r="D300" s="59">
        <f>IF(D6&gt;=D299,D6-D299,0)</f>
        <v>9855.4599999999627</v>
      </c>
      <c r="E300" s="59">
        <f>IF(E6&gt;=E299,E6-E299,0)</f>
        <v>0</v>
      </c>
      <c r="F300" s="44">
        <f t="shared" si="68"/>
        <v>0</v>
      </c>
    </row>
    <row r="301" spans="1:6" ht="12.75" customHeight="1" x14ac:dyDescent="0.2">
      <c r="A301" s="62" t="s">
        <v>628</v>
      </c>
      <c r="B301" s="63" t="s">
        <v>641</v>
      </c>
      <c r="C301" s="267" t="s">
        <v>642</v>
      </c>
      <c r="D301" s="59">
        <f>IF(D299&gt;=D6,D299-D6,0)</f>
        <v>0</v>
      </c>
      <c r="E301" s="59">
        <f>IF(E299&gt;=E6,E299-E6,0)</f>
        <v>222936.72000000067</v>
      </c>
      <c r="F301" s="44" t="str">
        <f t="shared" si="68"/>
        <v>-</v>
      </c>
    </row>
    <row r="302" spans="1:6" ht="12.75" customHeight="1" x14ac:dyDescent="0.2">
      <c r="A302" s="62">
        <v>92211</v>
      </c>
      <c r="B302" s="63" t="s">
        <v>643</v>
      </c>
      <c r="C302" s="267" t="s">
        <v>644</v>
      </c>
      <c r="D302" s="193">
        <v>41985.03</v>
      </c>
      <c r="E302" s="193">
        <v>64024.53</v>
      </c>
      <c r="F302" s="44">
        <f t="shared" si="68"/>
        <v>152.49371025815631</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15818.26</v>
      </c>
      <c r="E304" s="193">
        <v>244981.47</v>
      </c>
      <c r="F304" s="44">
        <f t="shared" si="68"/>
        <v>1548.7257764128292</v>
      </c>
    </row>
    <row r="305" spans="1:6" ht="12" x14ac:dyDescent="0.2">
      <c r="A305" s="62">
        <v>9661</v>
      </c>
      <c r="B305" s="228" t="s">
        <v>649</v>
      </c>
      <c r="C305" s="267" t="s">
        <v>650</v>
      </c>
      <c r="D305" s="193">
        <v>10708.07</v>
      </c>
      <c r="E305" s="193">
        <v>1843.25</v>
      </c>
      <c r="F305" s="44">
        <f t="shared" si="68"/>
        <v>17.213652880491072</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6464.49</v>
      </c>
      <c r="E360" s="59">
        <f t="shared" si="86"/>
        <v>12558.4</v>
      </c>
      <c r="F360" s="44">
        <f t="shared" si="72"/>
        <v>194.26745187942126</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6464.49</v>
      </c>
      <c r="E373" s="59">
        <f t="shared" si="90"/>
        <v>12558.4</v>
      </c>
      <c r="F373" s="44">
        <f t="shared" si="72"/>
        <v>194.26745187942126</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5740.25</v>
      </c>
      <c r="E379" s="59">
        <f t="shared" si="92"/>
        <v>12558.4</v>
      </c>
      <c r="F379" s="44">
        <f t="shared" si="72"/>
        <v>218.77792779060147</v>
      </c>
    </row>
    <row r="380" spans="1:6" ht="12.75" customHeight="1" x14ac:dyDescent="0.2">
      <c r="A380" s="62">
        <v>4221</v>
      </c>
      <c r="B380" s="63" t="s">
        <v>694</v>
      </c>
      <c r="C380" s="267" t="s">
        <v>786</v>
      </c>
      <c r="D380" s="193">
        <v>5480.57</v>
      </c>
      <c r="E380" s="193">
        <v>5596.9</v>
      </c>
      <c r="F380" s="44">
        <f t="shared" si="72"/>
        <v>102.12258943868977</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v>374</v>
      </c>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259.68</v>
      </c>
      <c r="E386" s="193">
        <v>6587.5</v>
      </c>
      <c r="F386" s="44">
        <f t="shared" si="72"/>
        <v>2536.7760320394332</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724.24</v>
      </c>
      <c r="E393" s="59">
        <f t="shared" si="94"/>
        <v>0</v>
      </c>
      <c r="F393" s="44">
        <f t="shared" si="72"/>
        <v>0</v>
      </c>
    </row>
    <row r="394" spans="1:6" ht="12.75" customHeight="1" x14ac:dyDescent="0.2">
      <c r="A394" s="62">
        <v>4241</v>
      </c>
      <c r="B394" s="63" t="s">
        <v>803</v>
      </c>
      <c r="C394" s="267" t="s">
        <v>804</v>
      </c>
      <c r="D394" s="193">
        <v>724.24</v>
      </c>
      <c r="E394" s="193"/>
      <c r="F394" s="44">
        <f t="shared" si="72"/>
        <v>0</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6464.49</v>
      </c>
      <c r="E418" s="59">
        <f t="shared" si="102"/>
        <v>12558.4</v>
      </c>
      <c r="F418" s="44">
        <f t="shared" si="72"/>
        <v>194.26745187942126</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29823.97</v>
      </c>
      <c r="E420" s="193">
        <v>104572.35</v>
      </c>
      <c r="F420" s="44">
        <f t="shared" si="72"/>
        <v>350.63189105943979</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1817482.46</v>
      </c>
      <c r="E422" s="59">
        <f>E6+E308</f>
        <v>2269715.1800000002</v>
      </c>
      <c r="F422" s="44">
        <f t="shared" si="72"/>
        <v>124.88237052917694</v>
      </c>
    </row>
    <row r="423" spans="1:6" ht="12.75" customHeight="1" x14ac:dyDescent="0.2">
      <c r="A423" s="62" t="s">
        <v>628</v>
      </c>
      <c r="B423" s="63" t="s">
        <v>851</v>
      </c>
      <c r="C423" s="267" t="s">
        <v>852</v>
      </c>
      <c r="D423" s="59">
        <f t="shared" ref="D423:E423" si="103">D299+D360</f>
        <v>1814091.49</v>
      </c>
      <c r="E423" s="59">
        <f t="shared" si="103"/>
        <v>2505210.3000000007</v>
      </c>
      <c r="F423" s="44">
        <f t="shared" si="72"/>
        <v>138.09724117056527</v>
      </c>
    </row>
    <row r="424" spans="1:6" ht="12.75" customHeight="1" x14ac:dyDescent="0.2">
      <c r="A424" s="62" t="s">
        <v>628</v>
      </c>
      <c r="B424" s="63" t="s">
        <v>853</v>
      </c>
      <c r="C424" s="267" t="s">
        <v>854</v>
      </c>
      <c r="D424" s="59">
        <f t="shared" ref="D424:E424" si="104">IF(D422&gt;=D423,D422-D423,0)</f>
        <v>3390.9699999999721</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235495.12000000058</v>
      </c>
      <c r="F425" s="44" t="str">
        <f t="shared" si="72"/>
        <v>-</v>
      </c>
    </row>
    <row r="426" spans="1:6" ht="12.75" customHeight="1" x14ac:dyDescent="0.2">
      <c r="A426" s="271" t="s">
        <v>857</v>
      </c>
      <c r="B426" s="182" t="s">
        <v>858</v>
      </c>
      <c r="C426" s="272" t="s">
        <v>859</v>
      </c>
      <c r="D426" s="59">
        <f t="shared" ref="D426:E426" si="106">IF(D302-D303+D419-D420&gt;=0,D302-D303+D419-D420,0)</f>
        <v>12161.059999999998</v>
      </c>
      <c r="E426" s="59">
        <f t="shared" si="106"/>
        <v>0</v>
      </c>
      <c r="F426" s="44">
        <f t="shared" si="72"/>
        <v>0</v>
      </c>
    </row>
    <row r="427" spans="1:6" ht="12.75" customHeight="1" x14ac:dyDescent="0.2">
      <c r="A427" s="271" t="s">
        <v>857</v>
      </c>
      <c r="B427" s="63" t="s">
        <v>860</v>
      </c>
      <c r="C427" s="272" t="s">
        <v>861</v>
      </c>
      <c r="D427" s="59">
        <f t="shared" ref="D427:E427" si="107">IF(D303-D302+D420-D419&gt;=0,D303-D302+D420-D419,0)</f>
        <v>0</v>
      </c>
      <c r="E427" s="59">
        <f t="shared" si="107"/>
        <v>40547.820000000007</v>
      </c>
      <c r="F427" s="44" t="str">
        <f t="shared" si="72"/>
        <v>-</v>
      </c>
    </row>
    <row r="428" spans="1:6" ht="24" x14ac:dyDescent="0.2">
      <c r="A428" s="269" t="s">
        <v>862</v>
      </c>
      <c r="B428" s="263" t="s">
        <v>863</v>
      </c>
      <c r="C428" s="270" t="s">
        <v>864</v>
      </c>
      <c r="D428" s="80">
        <f t="shared" ref="D428:E428" si="108">D304+D421</f>
        <v>15818.26</v>
      </c>
      <c r="E428" s="80">
        <f t="shared" si="108"/>
        <v>244981.47</v>
      </c>
      <c r="F428" s="60">
        <f t="shared" si="72"/>
        <v>1548.7257764128292</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v>0</v>
      </c>
      <c r="F637" s="44" t="str">
        <f t="shared" si="109"/>
        <v>-</v>
      </c>
    </row>
    <row r="638" spans="1:6" ht="12.75" customHeight="1" x14ac:dyDescent="0.2">
      <c r="A638" s="62">
        <v>5532</v>
      </c>
      <c r="B638" s="63" t="s">
        <v>1272</v>
      </c>
      <c r="C638" s="267" t="s">
        <v>1273</v>
      </c>
      <c r="D638" s="193">
        <v>0</v>
      </c>
      <c r="E638" s="193">
        <v>0</v>
      </c>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1817482.46</v>
      </c>
      <c r="E643" s="59">
        <f>E422+E430</f>
        <v>2269715.1800000002</v>
      </c>
      <c r="F643" s="44">
        <f t="shared" si="109"/>
        <v>124.88237052917694</v>
      </c>
    </row>
    <row r="644" spans="1:6" ht="12.75" customHeight="1" x14ac:dyDescent="0.2">
      <c r="A644" s="62" t="s">
        <v>628</v>
      </c>
      <c r="B644" s="63" t="s">
        <v>1284</v>
      </c>
      <c r="C644" s="267" t="s">
        <v>1285</v>
      </c>
      <c r="D644" s="59">
        <f>D423+D535</f>
        <v>1814091.49</v>
      </c>
      <c r="E644" s="59">
        <f>E423+E535</f>
        <v>2505210.3000000007</v>
      </c>
      <c r="F644" s="44">
        <f t="shared" si="109"/>
        <v>138.09724117056527</v>
      </c>
    </row>
    <row r="645" spans="1:6" ht="12.75" customHeight="1" x14ac:dyDescent="0.2">
      <c r="A645" s="62" t="s">
        <v>628</v>
      </c>
      <c r="B645" s="63" t="s">
        <v>1286</v>
      </c>
      <c r="C645" s="267" t="s">
        <v>1287</v>
      </c>
      <c r="D645" s="59">
        <f t="shared" ref="D645:E645" si="163">IF(D643&gt;=D644,D643-D644,0)</f>
        <v>3390.9699999999721</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235495.12000000058</v>
      </c>
      <c r="F646" s="44" t="str">
        <f t="shared" si="109"/>
        <v>-</v>
      </c>
    </row>
    <row r="647" spans="1:6" ht="24" x14ac:dyDescent="0.2">
      <c r="A647" s="271" t="s">
        <v>1290</v>
      </c>
      <c r="B647" s="63" t="s">
        <v>1291</v>
      </c>
      <c r="C647" s="272" t="s">
        <v>1290</v>
      </c>
      <c r="D647" s="59">
        <f>IF(D426-D427+D641-D642&gt;=0,D426-D427+D641-D642,0)</f>
        <v>12161.059999999998</v>
      </c>
      <c r="E647" s="59">
        <f>IF(E426-E427+E641-E642&gt;=0,E426-E427+E641-E642,0)</f>
        <v>0</v>
      </c>
      <c r="F647" s="44">
        <f t="shared" si="109"/>
        <v>0</v>
      </c>
    </row>
    <row r="648" spans="1:6" ht="24" x14ac:dyDescent="0.2">
      <c r="A648" s="271" t="s">
        <v>1292</v>
      </c>
      <c r="B648" s="63" t="s">
        <v>1293</v>
      </c>
      <c r="C648" s="272" t="s">
        <v>1292</v>
      </c>
      <c r="D648" s="59">
        <f>IF(D427-D426+D642-D641&gt;=0,D427-D426+D642-D641,0)</f>
        <v>0</v>
      </c>
      <c r="E648" s="59">
        <f>IF(E427-E426+E642-E641&gt;=0,E427-E426+E642-E641,0)</f>
        <v>40547.820000000007</v>
      </c>
      <c r="F648" s="44" t="str">
        <f t="shared" si="109"/>
        <v>-</v>
      </c>
    </row>
    <row r="649" spans="1:6" ht="24" x14ac:dyDescent="0.2">
      <c r="A649" s="62" t="s">
        <v>628</v>
      </c>
      <c r="B649" s="63" t="s">
        <v>1294</v>
      </c>
      <c r="C649" s="267" t="s">
        <v>1295</v>
      </c>
      <c r="D649" s="59">
        <f t="shared" ref="D649:E649" si="165">IF(D645+D647-D646-D648&gt;=0,D645+D647-D646-D648,0)</f>
        <v>15552.02999999997</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276042.94000000058</v>
      </c>
      <c r="F650" s="44" t="str">
        <f t="shared" si="109"/>
        <v>-</v>
      </c>
    </row>
    <row r="651" spans="1:6" ht="24" x14ac:dyDescent="0.2">
      <c r="A651" s="269" t="s">
        <v>1298</v>
      </c>
      <c r="B651" s="183" t="s">
        <v>1299</v>
      </c>
      <c r="C651" s="270" t="s">
        <v>1298</v>
      </c>
      <c r="D651" s="195">
        <v>233944.1</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50813.7</v>
      </c>
      <c r="E653" s="193">
        <v>72266.16</v>
      </c>
      <c r="F653" s="44">
        <f t="shared" ref="F653:F740" si="167">IF(D653&lt;&gt;0,IF(E653/D653&gt;=100,"&gt;&gt;100",E653/D653*100),"-")</f>
        <v>142.21786644153053</v>
      </c>
    </row>
    <row r="654" spans="1:6" ht="12.75" customHeight="1" x14ac:dyDescent="0.2">
      <c r="A654" s="62" t="s">
        <v>1303</v>
      </c>
      <c r="B654" s="63" t="s">
        <v>1304</v>
      </c>
      <c r="C654" s="267" t="s">
        <v>1303</v>
      </c>
      <c r="D654" s="193">
        <v>474598.59</v>
      </c>
      <c r="E654" s="193">
        <v>727431.78</v>
      </c>
      <c r="F654" s="44">
        <f t="shared" si="167"/>
        <v>153.27305966079672</v>
      </c>
    </row>
    <row r="655" spans="1:6" ht="12.75" customHeight="1" x14ac:dyDescent="0.2">
      <c r="A655" s="62" t="s">
        <v>1305</v>
      </c>
      <c r="B655" s="63" t="s">
        <v>1306</v>
      </c>
      <c r="C655" s="267" t="s">
        <v>1305</v>
      </c>
      <c r="D655" s="193">
        <v>492609.2</v>
      </c>
      <c r="E655" s="193">
        <v>777538.44</v>
      </c>
      <c r="F655" s="44">
        <f t="shared" si="167"/>
        <v>157.8408279829122</v>
      </c>
    </row>
    <row r="656" spans="1:6" ht="24" x14ac:dyDescent="0.2">
      <c r="A656" s="62">
        <v>11</v>
      </c>
      <c r="B656" s="63" t="s">
        <v>1307</v>
      </c>
      <c r="C656" s="267" t="s">
        <v>1308</v>
      </c>
      <c r="D656" s="59">
        <f t="shared" ref="D656:E656" si="168">+D653+D654-D655</f>
        <v>32803.090000000026</v>
      </c>
      <c r="E656" s="59">
        <f t="shared" si="168"/>
        <v>22159.500000000116</v>
      </c>
      <c r="F656" s="44">
        <f t="shared" si="167"/>
        <v>67.553087224405076</v>
      </c>
    </row>
    <row r="657" spans="1:6" ht="24" x14ac:dyDescent="0.2">
      <c r="A657" s="62" t="s">
        <v>628</v>
      </c>
      <c r="B657" s="63" t="s">
        <v>1309</v>
      </c>
      <c r="C657" s="267" t="s">
        <v>1310</v>
      </c>
      <c r="D657" s="273">
        <v>0</v>
      </c>
      <c r="E657" s="273">
        <v>0</v>
      </c>
      <c r="F657" s="44" t="str">
        <f t="shared" si="167"/>
        <v>-</v>
      </c>
    </row>
    <row r="658" spans="1:6" ht="24" x14ac:dyDescent="0.2">
      <c r="A658" s="62" t="s">
        <v>628</v>
      </c>
      <c r="B658" s="63" t="s">
        <v>1311</v>
      </c>
      <c r="C658" s="267" t="s">
        <v>1312</v>
      </c>
      <c r="D658" s="273">
        <v>102</v>
      </c>
      <c r="E658" s="273">
        <v>102</v>
      </c>
      <c r="F658" s="44">
        <f t="shared" si="167"/>
        <v>100</v>
      </c>
    </row>
    <row r="659" spans="1:6" ht="12.75" customHeight="1" x14ac:dyDescent="0.2">
      <c r="A659" s="62" t="s">
        <v>628</v>
      </c>
      <c r="B659" s="63" t="s">
        <v>1313</v>
      </c>
      <c r="C659" s="267" t="s">
        <v>1314</v>
      </c>
      <c r="D659" s="273">
        <v>0</v>
      </c>
      <c r="E659" s="273">
        <v>0</v>
      </c>
      <c r="F659" s="44" t="str">
        <f t="shared" si="167"/>
        <v>-</v>
      </c>
    </row>
    <row r="660" spans="1:6" ht="12.75" customHeight="1" x14ac:dyDescent="0.2">
      <c r="A660" s="62" t="s">
        <v>628</v>
      </c>
      <c r="B660" s="63" t="s">
        <v>1315</v>
      </c>
      <c r="C660" s="267" t="s">
        <v>1316</v>
      </c>
      <c r="D660" s="273">
        <v>99</v>
      </c>
      <c r="E660" s="273">
        <v>99</v>
      </c>
      <c r="F660" s="44">
        <f t="shared" si="167"/>
        <v>100</v>
      </c>
    </row>
    <row r="661" spans="1:6" ht="24" x14ac:dyDescent="0.2">
      <c r="A661" s="62" t="s">
        <v>1317</v>
      </c>
      <c r="B661" s="63" t="s">
        <v>1318</v>
      </c>
      <c r="C661" s="267" t="s">
        <v>1319</v>
      </c>
      <c r="D661" s="193">
        <v>0</v>
      </c>
      <c r="E661" s="193">
        <v>0</v>
      </c>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1464646.17</v>
      </c>
      <c r="E683" s="191">
        <v>1683074.08</v>
      </c>
      <c r="F683" s="70">
        <f t="shared" si="167"/>
        <v>114.91335685532842</v>
      </c>
    </row>
    <row r="684" spans="1:6" ht="24" x14ac:dyDescent="0.2">
      <c r="A684" s="69">
        <v>63613</v>
      </c>
      <c r="B684" s="181" t="s">
        <v>1364</v>
      </c>
      <c r="C684" s="301" t="s">
        <v>1365</v>
      </c>
      <c r="D684" s="191">
        <v>0</v>
      </c>
      <c r="E684" s="191">
        <v>0</v>
      </c>
      <c r="F684" s="70" t="str">
        <f t="shared" si="167"/>
        <v>-</v>
      </c>
    </row>
    <row r="685" spans="1:6" ht="24" x14ac:dyDescent="0.2">
      <c r="A685" s="62">
        <v>63622</v>
      </c>
      <c r="B685" s="264" t="s">
        <v>1366</v>
      </c>
      <c r="C685" s="267" t="s">
        <v>1367</v>
      </c>
      <c r="D685" s="193">
        <v>0</v>
      </c>
      <c r="E685" s="193">
        <v>95601.01</v>
      </c>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70768.320000000007</v>
      </c>
      <c r="E724" s="191">
        <v>69634.820000000007</v>
      </c>
      <c r="F724" s="70">
        <f t="shared" si="167"/>
        <v>98.398294604139252</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v>3163.46</v>
      </c>
      <c r="F732" s="70" t="str">
        <f t="shared" si="167"/>
        <v>-</v>
      </c>
    </row>
    <row r="733" spans="1:6" ht="12.75" customHeight="1" x14ac:dyDescent="0.2">
      <c r="A733" s="69">
        <v>31215</v>
      </c>
      <c r="B733" s="64" t="s">
        <v>1442</v>
      </c>
      <c r="C733" s="301" t="s">
        <v>1443</v>
      </c>
      <c r="D733" s="191">
        <v>2450.06</v>
      </c>
      <c r="E733" s="191">
        <v>2648.64</v>
      </c>
      <c r="F733" s="70">
        <f t="shared" si="167"/>
        <v>108.10510763001722</v>
      </c>
    </row>
    <row r="734" spans="1:6" ht="12.75" customHeight="1" x14ac:dyDescent="0.2">
      <c r="A734" s="69">
        <v>32121</v>
      </c>
      <c r="B734" s="64" t="s">
        <v>1444</v>
      </c>
      <c r="C734" s="301" t="s">
        <v>1445</v>
      </c>
      <c r="D734" s="191">
        <v>25753.54</v>
      </c>
      <c r="E734" s="191">
        <v>32714.82</v>
      </c>
      <c r="F734" s="70">
        <f t="shared" si="167"/>
        <v>127.03038106605926</v>
      </c>
    </row>
    <row r="735" spans="1:6" ht="12.75" customHeight="1" x14ac:dyDescent="0.2">
      <c r="A735" s="62" t="s">
        <v>1446</v>
      </c>
      <c r="B735" s="63" t="s">
        <v>1447</v>
      </c>
      <c r="C735" s="267" t="s">
        <v>1446</v>
      </c>
      <c r="D735" s="193">
        <v>0</v>
      </c>
      <c r="E735" s="193">
        <v>0</v>
      </c>
      <c r="F735" s="44" t="str">
        <f t="shared" si="167"/>
        <v>-</v>
      </c>
    </row>
    <row r="736" spans="1:6" ht="12.75" customHeight="1" x14ac:dyDescent="0.2">
      <c r="A736" s="62" t="s">
        <v>1448</v>
      </c>
      <c r="B736" s="63" t="s">
        <v>1449</v>
      </c>
      <c r="C736" s="267" t="s">
        <v>1448</v>
      </c>
      <c r="D736" s="193">
        <v>131.4</v>
      </c>
      <c r="E736" s="193">
        <v>245.7</v>
      </c>
      <c r="F736" s="44">
        <f t="shared" si="167"/>
        <v>186.98630136986301</v>
      </c>
    </row>
    <row r="737" spans="1:6" ht="12.75" customHeight="1" x14ac:dyDescent="0.2">
      <c r="A737" s="62" t="s">
        <v>1450</v>
      </c>
      <c r="B737" s="63" t="s">
        <v>1451</v>
      </c>
      <c r="C737" s="267" t="s">
        <v>1450</v>
      </c>
      <c r="D737" s="193">
        <v>253.27</v>
      </c>
      <c r="E737" s="193">
        <v>0</v>
      </c>
      <c r="F737" s="44">
        <f t="shared" si="167"/>
        <v>0</v>
      </c>
    </row>
    <row r="738" spans="1:6" ht="12.75" customHeight="1" x14ac:dyDescent="0.2">
      <c r="A738" s="62" t="s">
        <v>1452</v>
      </c>
      <c r="B738" s="63" t="s">
        <v>1453</v>
      </c>
      <c r="C738" s="267" t="s">
        <v>1452</v>
      </c>
      <c r="D738" s="193">
        <v>8997.18</v>
      </c>
      <c r="E738" s="193">
        <v>3215.39</v>
      </c>
      <c r="F738" s="44">
        <f t="shared" si="167"/>
        <v>35.737753384949507</v>
      </c>
    </row>
    <row r="739" spans="1:6" ht="12.75" customHeight="1" x14ac:dyDescent="0.2">
      <c r="A739" s="69" t="s">
        <v>1454</v>
      </c>
      <c r="B739" s="64" t="s">
        <v>1455</v>
      </c>
      <c r="C739" s="301" t="s">
        <v>1454</v>
      </c>
      <c r="D739" s="191">
        <v>0</v>
      </c>
      <c r="E739" s="191">
        <v>0</v>
      </c>
      <c r="F739" s="70" t="str">
        <f t="shared" si="167"/>
        <v>-</v>
      </c>
    </row>
    <row r="740" spans="1:6" ht="12.75" customHeight="1" x14ac:dyDescent="0.2">
      <c r="A740" s="69" t="s">
        <v>1456</v>
      </c>
      <c r="B740" s="64" t="s">
        <v>1457</v>
      </c>
      <c r="C740" s="301" t="s">
        <v>1456</v>
      </c>
      <c r="D740" s="191">
        <v>926.02</v>
      </c>
      <c r="E740" s="191">
        <v>14520.38</v>
      </c>
      <c r="F740" s="70">
        <f t="shared" si="167"/>
        <v>1568.0417269605407</v>
      </c>
    </row>
    <row r="741" spans="1:6" ht="12.75" customHeight="1" x14ac:dyDescent="0.2">
      <c r="A741" s="69">
        <v>32911</v>
      </c>
      <c r="B741" s="64" t="s">
        <v>1458</v>
      </c>
      <c r="C741" s="301" t="s">
        <v>1459</v>
      </c>
      <c r="D741" s="191">
        <v>2645.88</v>
      </c>
      <c r="E741" s="191">
        <v>2167.0700000000002</v>
      </c>
      <c r="F741" s="70">
        <f t="shared" ref="F741:F1006" si="169">IF(D741&lt;&gt;0,IF(E741/D741&gt;=100,"&gt;&gt;100",E741/D741*100),"-")</f>
        <v>81.903563275734342</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v>740.45</v>
      </c>
      <c r="E743" s="191">
        <v>930</v>
      </c>
      <c r="F743" s="70">
        <f t="shared" ref="F743:F744" si="170">IF(D743&lt;&gt;0,IF(E743/D743&gt;=100,"&gt;&gt;100",E743/D743*100),"-")</f>
        <v>125.5992977243568</v>
      </c>
    </row>
    <row r="744" spans="1:6" ht="12.75" customHeight="1" x14ac:dyDescent="0.2">
      <c r="A744" s="69" t="s">
        <v>1464</v>
      </c>
      <c r="B744" s="64" t="s">
        <v>1465</v>
      </c>
      <c r="C744" s="300" t="s">
        <v>1464</v>
      </c>
      <c r="D744" s="191">
        <v>2859.73</v>
      </c>
      <c r="E744" s="191">
        <v>3750.55</v>
      </c>
      <c r="F744" s="70">
        <f t="shared" si="170"/>
        <v>131.15049322838169</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1300</v>
      </c>
      <c r="E850" s="193">
        <v>480</v>
      </c>
      <c r="F850" s="44">
        <f t="shared" si="169"/>
        <v>36.923076923076927</v>
      </c>
    </row>
    <row r="851" spans="1:6" ht="12.75" customHeight="1" x14ac:dyDescent="0.2">
      <c r="A851" s="62">
        <v>37221</v>
      </c>
      <c r="B851" s="63" t="s">
        <v>1677</v>
      </c>
      <c r="C851" s="267" t="s">
        <v>1678</v>
      </c>
      <c r="D851" s="193">
        <v>665.92</v>
      </c>
      <c r="E851" s="193">
        <v>638.72</v>
      </c>
      <c r="F851" s="44">
        <f t="shared" si="169"/>
        <v>95.915425276309477</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377863.17</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2305001.92</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2261353.4</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1862908.15</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389262.42</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5860.84</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480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2841.99</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12558.4</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31090.12</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2358830.5600000005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2243650.6700000004</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1812318.43</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396728.71</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6188.06</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480</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27935.47</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108162.22</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7017.67</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324034.52999999933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37888.630000000005</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13816.18</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13816.18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13816.18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v>24072.45</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286145.90000000002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286145.90000000002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0</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15227</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2025-07-03T14:03:04Z</cp:lastPrinted>
  <dcterms:created xsi:type="dcterms:W3CDTF">2022-04-01T05:14:30Z</dcterms:created>
  <dcterms:modified xsi:type="dcterms:W3CDTF">2025-07-03T14:20:43Z</dcterms:modified>
</cp:coreProperties>
</file>